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40" windowWidth="19815" windowHeight="9915"/>
  </bookViews>
  <sheets>
    <sheet name="Rekapitulace stavby" sheetId="1" r:id="rId1"/>
    <sheet name="91 - Elektroinstalace" sheetId="2" r:id="rId2"/>
    <sheet name="Pokyny pro vyplnění" sheetId="3" r:id="rId3"/>
  </sheets>
  <definedNames>
    <definedName name="_xlnm._FilterDatabase" localSheetId="1" hidden="1">'91 - Elektroinstalace'!$C$88:$K$171</definedName>
    <definedName name="_xlnm.Print_Titles" localSheetId="1">'91 - Elektroinstalace'!$88:$88</definedName>
    <definedName name="_xlnm.Print_Titles" localSheetId="0">'Rekapitulace stavby'!$49:$49</definedName>
    <definedName name="_xlnm.Print_Area" localSheetId="1">'91 - Elektroinstalace'!$C$4:$J$36,'91 - Elektroinstalace'!$C$42:$J$70,'91 - Elektroinstalace'!$C$76:$K$171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BI171" i="2"/>
  <c r="BH171"/>
  <c r="BG171"/>
  <c r="BF171"/>
  <c r="BE171"/>
  <c r="T171"/>
  <c r="R171"/>
  <c r="P171"/>
  <c r="BK171"/>
  <c r="J171"/>
  <c r="BI170"/>
  <c r="BH170"/>
  <c r="BG170"/>
  <c r="BF170"/>
  <c r="BE170"/>
  <c r="T170"/>
  <c r="T169" s="1"/>
  <c r="R170"/>
  <c r="R169" s="1"/>
  <c r="P170"/>
  <c r="P169" s="1"/>
  <c r="BK170"/>
  <c r="BK169" s="1"/>
  <c r="J169" s="1"/>
  <c r="J69" s="1"/>
  <c r="J170"/>
  <c r="BI167"/>
  <c r="BH167"/>
  <c r="BG167"/>
  <c r="BF167"/>
  <c r="T167"/>
  <c r="T166" s="1"/>
  <c r="R167"/>
  <c r="R166" s="1"/>
  <c r="P167"/>
  <c r="P166" s="1"/>
  <c r="BK167"/>
  <c r="BK166" s="1"/>
  <c r="J166" s="1"/>
  <c r="J68" s="1"/>
  <c r="J167"/>
  <c r="BE167" s="1"/>
  <c r="BI164"/>
  <c r="BH164"/>
  <c r="BG164"/>
  <c r="BF164"/>
  <c r="BE164"/>
  <c r="T164"/>
  <c r="R164"/>
  <c r="P164"/>
  <c r="BK164"/>
  <c r="J164"/>
  <c r="BI163"/>
  <c r="BH163"/>
  <c r="BG163"/>
  <c r="BF163"/>
  <c r="BE163"/>
  <c r="T163"/>
  <c r="R163"/>
  <c r="P163"/>
  <c r="BK163"/>
  <c r="J163"/>
  <c r="BI162"/>
  <c r="BH162"/>
  <c r="BG162"/>
  <c r="BF162"/>
  <c r="BE162"/>
  <c r="T162"/>
  <c r="T161" s="1"/>
  <c r="R162"/>
  <c r="R161" s="1"/>
  <c r="P162"/>
  <c r="P161" s="1"/>
  <c r="BK162"/>
  <c r="BK161" s="1"/>
  <c r="J161" s="1"/>
  <c r="J67" s="1"/>
  <c r="J162"/>
  <c r="BI160"/>
  <c r="BH160"/>
  <c r="BG160"/>
  <c r="BF160"/>
  <c r="T160"/>
  <c r="R160"/>
  <c r="P160"/>
  <c r="BK160"/>
  <c r="J160"/>
  <c r="BE160" s="1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 s="1"/>
  <c r="BI157"/>
  <c r="BH157"/>
  <c r="BG157"/>
  <c r="BF157"/>
  <c r="T157"/>
  <c r="R157"/>
  <c r="P157"/>
  <c r="BK157"/>
  <c r="J157"/>
  <c r="BE157" s="1"/>
  <c r="BI156"/>
  <c r="BH156"/>
  <c r="BG156"/>
  <c r="BF156"/>
  <c r="T156"/>
  <c r="T155" s="1"/>
  <c r="R156"/>
  <c r="R155" s="1"/>
  <c r="P156"/>
  <c r="P155" s="1"/>
  <c r="BK156"/>
  <c r="BK155" s="1"/>
  <c r="J155" s="1"/>
  <c r="J66" s="1"/>
  <c r="J156"/>
  <c r="BE156" s="1"/>
  <c r="BI153"/>
  <c r="BH153"/>
  <c r="BG153"/>
  <c r="BF153"/>
  <c r="BE153"/>
  <c r="T153"/>
  <c r="R153"/>
  <c r="P153"/>
  <c r="BK153"/>
  <c r="J153"/>
  <c r="BI152"/>
  <c r="BH152"/>
  <c r="BG152"/>
  <c r="BF152"/>
  <c r="BE152"/>
  <c r="T152"/>
  <c r="T151" s="1"/>
  <c r="R152"/>
  <c r="R151" s="1"/>
  <c r="P152"/>
  <c r="P151" s="1"/>
  <c r="BK152"/>
  <c r="BK151" s="1"/>
  <c r="J151" s="1"/>
  <c r="J65" s="1"/>
  <c r="J152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3"/>
  <c r="BH143"/>
  <c r="BG143"/>
  <c r="BF143"/>
  <c r="BE143"/>
  <c r="T143"/>
  <c r="R143"/>
  <c r="P143"/>
  <c r="BK143"/>
  <c r="J143"/>
  <c r="BI142"/>
  <c r="BH142"/>
  <c r="BG142"/>
  <c r="BF142"/>
  <c r="BE142"/>
  <c r="T142"/>
  <c r="R142"/>
  <c r="P142"/>
  <c r="BK142"/>
  <c r="J142"/>
  <c r="BI141"/>
  <c r="BH141"/>
  <c r="BG141"/>
  <c r="BF141"/>
  <c r="BE141"/>
  <c r="T141"/>
  <c r="R141"/>
  <c r="P141"/>
  <c r="BK141"/>
  <c r="J141"/>
  <c r="BI140"/>
  <c r="BH140"/>
  <c r="BG140"/>
  <c r="BF140"/>
  <c r="BE140"/>
  <c r="T140"/>
  <c r="R140"/>
  <c r="P140"/>
  <c r="BK140"/>
  <c r="J140"/>
  <c r="BI139"/>
  <c r="BH139"/>
  <c r="BG139"/>
  <c r="BF139"/>
  <c r="BE139"/>
  <c r="T139"/>
  <c r="T138" s="1"/>
  <c r="T137" s="1"/>
  <c r="R139"/>
  <c r="R138" s="1"/>
  <c r="R137" s="1"/>
  <c r="P139"/>
  <c r="P138" s="1"/>
  <c r="P137" s="1"/>
  <c r="BK139"/>
  <c r="BK138" s="1"/>
  <c r="J139"/>
  <c r="BI120"/>
  <c r="BH120"/>
  <c r="BG120"/>
  <c r="BF120"/>
  <c r="BE120"/>
  <c r="T120"/>
  <c r="T119" s="1"/>
  <c r="R120"/>
  <c r="R119" s="1"/>
  <c r="P120"/>
  <c r="P119" s="1"/>
  <c r="BK120"/>
  <c r="BK119" s="1"/>
  <c r="J119" s="1"/>
  <c r="J62" s="1"/>
  <c r="J120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 s="1"/>
  <c r="BI115"/>
  <c r="BH115"/>
  <c r="BG115"/>
  <c r="BF115"/>
  <c r="T115"/>
  <c r="T114" s="1"/>
  <c r="R115"/>
  <c r="R114" s="1"/>
  <c r="P115"/>
  <c r="P114" s="1"/>
  <c r="BK115"/>
  <c r="BK114" s="1"/>
  <c r="J114" s="1"/>
  <c r="J61" s="1"/>
  <c r="J115"/>
  <c r="BE115" s="1"/>
  <c r="BI113"/>
  <c r="BH113"/>
  <c r="BG113"/>
  <c r="BF113"/>
  <c r="BE113"/>
  <c r="T113"/>
  <c r="R113"/>
  <c r="P113"/>
  <c r="BK113"/>
  <c r="J113"/>
  <c r="BI112"/>
  <c r="BH112"/>
  <c r="BG112"/>
  <c r="BF112"/>
  <c r="BE112"/>
  <c r="T112"/>
  <c r="R112"/>
  <c r="P112"/>
  <c r="BK112"/>
  <c r="J112"/>
  <c r="BI111"/>
  <c r="BH111"/>
  <c r="BG111"/>
  <c r="BF111"/>
  <c r="BE111"/>
  <c r="T111"/>
  <c r="R111"/>
  <c r="P111"/>
  <c r="BK111"/>
  <c r="J111"/>
  <c r="BI110"/>
  <c r="BH110"/>
  <c r="BG110"/>
  <c r="BF110"/>
  <c r="BE110"/>
  <c r="T110"/>
  <c r="R110"/>
  <c r="P110"/>
  <c r="BK110"/>
  <c r="J110"/>
  <c r="BI109"/>
  <c r="BH109"/>
  <c r="BG109"/>
  <c r="BF109"/>
  <c r="BE109"/>
  <c r="T109"/>
  <c r="T108" s="1"/>
  <c r="R109"/>
  <c r="R108" s="1"/>
  <c r="P109"/>
  <c r="P108" s="1"/>
  <c r="BK109"/>
  <c r="BK108" s="1"/>
  <c r="J108" s="1"/>
  <c r="J60" s="1"/>
  <c r="J109"/>
  <c r="BI106"/>
  <c r="BH106"/>
  <c r="BG106"/>
  <c r="BF106"/>
  <c r="T106"/>
  <c r="R106"/>
  <c r="P106"/>
  <c r="BK106"/>
  <c r="J106"/>
  <c r="BE106" s="1"/>
  <c r="BI105"/>
  <c r="BH105"/>
  <c r="BG105"/>
  <c r="BF105"/>
  <c r="T105"/>
  <c r="T104" s="1"/>
  <c r="R105"/>
  <c r="R104" s="1"/>
  <c r="P105"/>
  <c r="P104" s="1"/>
  <c r="BK105"/>
  <c r="BK104" s="1"/>
  <c r="J104" s="1"/>
  <c r="J59" s="1"/>
  <c r="J105"/>
  <c r="BE105" s="1"/>
  <c r="BI102"/>
  <c r="BH102"/>
  <c r="BG102"/>
  <c r="BF102"/>
  <c r="BE102"/>
  <c r="T102"/>
  <c r="R102"/>
  <c r="P102"/>
  <c r="BK102"/>
  <c r="J102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R96"/>
  <c r="P96"/>
  <c r="BK96"/>
  <c r="J96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92"/>
  <c r="F34" s="1"/>
  <c r="BD52" i="1" s="1"/>
  <c r="BD51" s="1"/>
  <c r="W30" s="1"/>
  <c r="BH92" i="2"/>
  <c r="F33" s="1"/>
  <c r="BC52" i="1" s="1"/>
  <c r="BC51" s="1"/>
  <c r="BG92" i="2"/>
  <c r="F32" s="1"/>
  <c r="BB52" i="1" s="1"/>
  <c r="BB51" s="1"/>
  <c r="BF92" i="2"/>
  <c r="F31" s="1"/>
  <c r="BA52" i="1" s="1"/>
  <c r="BA51" s="1"/>
  <c r="BE92" i="2"/>
  <c r="F30" s="1"/>
  <c r="AZ52" i="1" s="1"/>
  <c r="AZ51" s="1"/>
  <c r="T92" i="2"/>
  <c r="T91" s="1"/>
  <c r="T90" s="1"/>
  <c r="T89" s="1"/>
  <c r="R92"/>
  <c r="R91" s="1"/>
  <c r="R90" s="1"/>
  <c r="R89" s="1"/>
  <c r="P92"/>
  <c r="P91" s="1"/>
  <c r="P90" s="1"/>
  <c r="P89" s="1"/>
  <c r="AU52" i="1" s="1"/>
  <c r="AU51" s="1"/>
  <c r="BK92" i="2"/>
  <c r="BK91" s="1"/>
  <c r="J92"/>
  <c r="F86"/>
  <c r="F83"/>
  <c r="E81"/>
  <c r="E79"/>
  <c r="F49"/>
  <c r="E47"/>
  <c r="J21"/>
  <c r="E21"/>
  <c r="J85" s="1"/>
  <c r="J20"/>
  <c r="J18"/>
  <c r="E18"/>
  <c r="F52" s="1"/>
  <c r="J17"/>
  <c r="J15"/>
  <c r="E15"/>
  <c r="F51" s="1"/>
  <c r="J14"/>
  <c r="J12"/>
  <c r="J83" s="1"/>
  <c r="E7"/>
  <c r="E45" s="1"/>
  <c r="AS51" i="1"/>
  <c r="L47"/>
  <c r="AM46"/>
  <c r="L46"/>
  <c r="AM44"/>
  <c r="L44"/>
  <c r="L42"/>
  <c r="L41"/>
  <c r="J91" i="2" l="1"/>
  <c r="J58" s="1"/>
  <c r="BK90"/>
  <c r="W27" i="1"/>
  <c r="AW51"/>
  <c r="AK27" s="1"/>
  <c r="W29"/>
  <c r="AY51"/>
  <c r="J138" i="2"/>
  <c r="J64" s="1"/>
  <c r="BK137"/>
  <c r="J137" s="1"/>
  <c r="J63" s="1"/>
  <c r="AV51" i="1"/>
  <c r="W26"/>
  <c r="W28"/>
  <c r="AX51"/>
  <c r="J49" i="2"/>
  <c r="J51"/>
  <c r="F85"/>
  <c r="J30"/>
  <c r="AV52" i="1" s="1"/>
  <c r="AT52" s="1"/>
  <c r="J31" i="2"/>
  <c r="AW52" i="1" s="1"/>
  <c r="AK26" l="1"/>
  <c r="AT51"/>
  <c r="J90" i="2"/>
  <c r="J57" s="1"/>
  <c r="BK89"/>
  <c r="J89" s="1"/>
  <c r="J56" l="1"/>
  <c r="J27"/>
  <c r="J36" l="1"/>
  <c r="AG52" i="1"/>
  <c r="AG51" l="1"/>
  <c r="AN52"/>
  <c r="AK23" l="1"/>
  <c r="AK32" s="1"/>
  <c r="AN51"/>
</calcChain>
</file>

<file path=xl/sharedStrings.xml><?xml version="1.0" encoding="utf-8"?>
<sst xmlns="http://schemas.openxmlformats.org/spreadsheetml/2006/main" count="1670" uniqueCount="473">
  <si>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</si>
  <si>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</si>
  <si>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</si>
  <si>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</si>
  <si>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</si>
  <si>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</si>
  <si>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</si>
  <si>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{0931b049-c57c-4288-b62a-751baf5d9b8b}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</si>
  <si>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</si>
  <si>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</si>
  <si>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</si>
  <si>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</si>
  <si>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</si>
  <si>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</si>
  <si>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</si>
  <si>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</si>
  <si>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201716eiwc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</si>
  <si>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</si>
  <si>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</si>
  <si>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U Stadionu WC</t>
  </si>
  <si>
    <t>KSO:</t>
  </si>
  <si>
    <t/>
  </si>
  <si>
    <t>CC-CZ:</t>
  </si>
  <si>
    <t>Místo:</t>
  </si>
  <si>
    <t xml:space="preserve"> </t>
  </si>
  <si>
    <t>Datum:</t>
  </si>
  <si>
    <t>25. 8. 2017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</si>
  <si>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</si>
  <si>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</si>
  <si>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</si>
  <si>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</si>
  <si>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</si>
  <si>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</si>
  <si>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</si>
  <si>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</si>
  <si>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</si>
  <si>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</si>
  <si>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</si>
  <si>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</si>
  <si>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</si>
  <si>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</si>
  <si>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</si>
  <si>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</si>
  <si>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</si>
  <si>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</si>
  <si>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</si>
  <si>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</si>
  <si>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</si>
  <si>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</si>
  <si>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</si>
  <si>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</si>
  <si>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</si>
  <si>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</si>
  <si>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</si>
  <si>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</si>
  <si>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</si>
  <si>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</si>
  <si>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</si>
  <si>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</si>
  <si>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</si>
  <si>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</si>
  <si>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</si>
  <si>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</si>
  <si>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</si>
  <si>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</si>
  <si>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</si>
  <si>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</si>
  <si>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</si>
  <si>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</si>
  <si>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</si>
  <si>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</si>
  <si>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</si>
  <si>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</si>
  <si>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</si>
  <si>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</si>
  <si>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91</t>
  </si>
  <si>
    <t>Elektroinstalace</t>
  </si>
  <si>
    <t>STA</t>
  </si>
  <si>
    <t>1</t>
  </si>
  <si>
    <t>{b3d59a06-250a-4af7-ac91-275fa71ea20c}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</si>
  <si>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</si>
  <si>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</si>
  <si>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</si>
  <si>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</si>
  <si>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</si>
  <si>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</si>
  <si>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</si>
  <si>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</si>
  <si>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91 - Elektroinstalace</t>
  </si>
  <si>
    <t xml:space="preserve"> Elektromontářní materiál včetně úchytného a pomocného materiálu_x000D_
Kabely včetně vytyčení a protažení v trasách,  ukončení vodičů a označení, úchytného a pomocného materiálu.  Jmenovité napětí = 0,6kV, zkušební napětí = 4kV. Barevné označení dle ČSN IEC 446._x000D_
Svítidla včetně uchycení a světelných zdrojů _x000D_
Rozvaděče budou zahrnovat:_x000D_
- kompletní vnitřní prodrátování vodiči s předepsanou zkratovou odolností včetně  potřebného upevňovacího materiálu_x000D_
- potřebné přístrojové svorkovnice včetně svorek pro nulový a ochranný vodič  _x000D_
- připojení všech příchozích a odchozích vodičů v rozvaděčích a na přístrojích _x000D_
- Na vnitřní straně dveří rozvaděčů budou v ochranném pouzdru kvalitního provedení uloženy výkresy -schema zapojení a popisy pro zvlášní přístroje._x000D_
- Popisy jednotlivých přístrojů, svorek a pod. v rozvaděčích budou provedeny v trvanlivém provedení._x000D_
_x000D_
Délky vodičů jsou stanoveny jen pro určitou orientaci, neboť záleží na skutečně vybrané trase, na způsobu montáže a na ostatních vlivech.</t>
  </si>
  <si>
    <t>REKAPITULACE ČLENĚNÍ SOUPISU PRACÍ</t>
  </si>
  <si>
    <t>Kód dílu - Popis</t>
  </si>
  <si>
    <t>Cena celkem [CZK]</t>
  </si>
  <si>
    <t>Náklady soupisu celkem</t>
  </si>
  <si>
    <t>-1</t>
  </si>
  <si>
    <t>D1 - Materiál</t>
  </si>
  <si>
    <t xml:space="preserve">    D2 - ELEKTROINSTALAČNÍ PŘÍSTROJE</t>
  </si>
  <si>
    <t xml:space="preserve">    D3 - ELEKTROINSTALAČNÍ MATERIÁL</t>
  </si>
  <si>
    <t xml:space="preserve">    D4 - SILOVÉ KABELY A VODIČE</t>
  </si>
  <si>
    <t xml:space="preserve">    D5 - OSVĚTLOVACÍ TĚLESA VČ. ZDROJŮ</t>
  </si>
  <si>
    <t xml:space="preserve">    D6 - ROZVADĚČE SILNOPROUD</t>
  </si>
  <si>
    <t>D1b - Montáž</t>
  </si>
  <si>
    <t xml:space="preserve">    D7 - Ostatní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</si>
  <si>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</si>
  <si>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</si>
  <si>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</si>
  <si>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</si>
  <si>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</si>
  <si>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</si>
  <si>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</si>
  <si>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</si>
  <si>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</si>
  <si>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</si>
  <si>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</si>
  <si>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</si>
  <si>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</si>
  <si>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</si>
  <si>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</si>
  <si>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Materiál</t>
  </si>
  <si>
    <t>ROZPOCET</t>
  </si>
  <si>
    <t>D2</t>
  </si>
  <si>
    <t>ELEKTROINSTALAČNÍ PŘÍSTROJE</t>
  </si>
  <si>
    <t>K</t>
  </si>
  <si>
    <t>Pol1</t>
  </si>
  <si>
    <t>PIR 1 - nástropní pohybový spínač osvětlení - 250V,10A,50Hz</t>
  </si>
  <si>
    <t>ks</t>
  </si>
  <si>
    <t>4</t>
  </si>
  <si>
    <t>Pol2</t>
  </si>
  <si>
    <t>Pojistka E33 , 25A gG - do rozvaděče RJP10</t>
  </si>
  <si>
    <t>3</t>
  </si>
  <si>
    <t>Pol3</t>
  </si>
  <si>
    <t>X 1 - zásuvka vestaná pod omítku - 250V,16A,50Hz</t>
  </si>
  <si>
    <t>6</t>
  </si>
  <si>
    <t>Pol4</t>
  </si>
  <si>
    <t>V 1 - vypínač vestavný pod omítku 250V,10A,50Hz</t>
  </si>
  <si>
    <t>8</t>
  </si>
  <si>
    <t>5</t>
  </si>
  <si>
    <t>Pol5</t>
  </si>
  <si>
    <t>Přepěťová ochrana stupně T3 do zásuvky</t>
  </si>
  <si>
    <t>10</t>
  </si>
  <si>
    <t>Pol6</t>
  </si>
  <si>
    <t>X3 - nástěnná el-instalační krabice 5P , 400V,16A,50Hz,</t>
  </si>
  <si>
    <t>12</t>
  </si>
  <si>
    <t>7</t>
  </si>
  <si>
    <t>Pol7</t>
  </si>
  <si>
    <t>el-instalační krabice pod omítku 5P , 400V,16A,50Hz,</t>
  </si>
  <si>
    <t>14</t>
  </si>
  <si>
    <t>Pol8</t>
  </si>
  <si>
    <t>EOR - elektrický osoušeč rukou nástěnný 230V,50hz</t>
  </si>
  <si>
    <t>16</t>
  </si>
  <si>
    <t>9</t>
  </si>
  <si>
    <t>Pol9</t>
  </si>
  <si>
    <t>EOV - elektrický bojler 2,2 kW, 230V (dodávka ZTI)</t>
  </si>
  <si>
    <t>18</t>
  </si>
  <si>
    <t>Pol10</t>
  </si>
  <si>
    <t>M 2 - odvětrávací ventilátor 230V,50Hz (dodávka VZT)</t>
  </si>
  <si>
    <t>20</t>
  </si>
  <si>
    <t>11</t>
  </si>
  <si>
    <t>Pol11</t>
  </si>
  <si>
    <t>časový doběh pro ventilátory M2 do el-inst. krabice</t>
  </si>
  <si>
    <t>22</t>
  </si>
  <si>
    <t>P</t>
  </si>
  <si>
    <t>Poznámka k položce:
Ostatní elektromontážní materiál určí montážní organizace</t>
  </si>
  <si>
    <t>D3</t>
  </si>
  <si>
    <t>ELEKTROINSTALAČNÍ MATERIÁL</t>
  </si>
  <si>
    <t>Pol12</t>
  </si>
  <si>
    <t>Elektroinstalační lišta plastová 24*22 (LV 24*22)</t>
  </si>
  <si>
    <t>m</t>
  </si>
  <si>
    <t>24</t>
  </si>
  <si>
    <t>13</t>
  </si>
  <si>
    <t>Pol13</t>
  </si>
  <si>
    <t>Elektroinstalační žlab plastový 40*20 (LHD 40*20)</t>
  </si>
  <si>
    <t>26</t>
  </si>
  <si>
    <t>D4</t>
  </si>
  <si>
    <t>SILOVÉ KABELY A VODIČE</t>
  </si>
  <si>
    <t>Pol14</t>
  </si>
  <si>
    <t>Kabel CYKY 3C*2,5</t>
  </si>
  <si>
    <t>28</t>
  </si>
  <si>
    <t>Pol15</t>
  </si>
  <si>
    <t>Kabel CYKY 3C*1,5</t>
  </si>
  <si>
    <t>30</t>
  </si>
  <si>
    <t>Pol16</t>
  </si>
  <si>
    <t>Kabel CYKY 5C*1,5</t>
  </si>
  <si>
    <t>32</t>
  </si>
  <si>
    <t>17</t>
  </si>
  <si>
    <t>Pol17</t>
  </si>
  <si>
    <t>Kabel CYKY 2A*1,5</t>
  </si>
  <si>
    <t>34</t>
  </si>
  <si>
    <t>Pol18</t>
  </si>
  <si>
    <t>Kabel CYKY 5C*6</t>
  </si>
  <si>
    <t>36</t>
  </si>
  <si>
    <t>D5</t>
  </si>
  <si>
    <t>OSVĚTLOVACÍ TĚLESA VČ. ZDROJŮ</t>
  </si>
  <si>
    <t>19</t>
  </si>
  <si>
    <t>Pol19</t>
  </si>
  <si>
    <t>E 2 - svítidlo nástropní kruhové s krytem LED 27W, , 2930 lm, 230V, 50Hz,IP54</t>
  </si>
  <si>
    <t>38</t>
  </si>
  <si>
    <t>Pol20</t>
  </si>
  <si>
    <t>E 3 - svítidlo nástropní kruhové s krytem LED 18W, , 2040 lm, 230V, 50Hz,IP54</t>
  </si>
  <si>
    <t>40</t>
  </si>
  <si>
    <t>Pol21</t>
  </si>
  <si>
    <t>N 1 - svítidlo nouzové LED - 230V,50Hz, 1 hod.</t>
  </si>
  <si>
    <t>42</t>
  </si>
  <si>
    <t>D6</t>
  </si>
  <si>
    <t>ROZVADĚČE SILNOPROUD</t>
  </si>
  <si>
    <t>Pol22</t>
  </si>
  <si>
    <t>R WC - rozvodnice WC (napěť. soustava 3+N+PE stř., 50Hz, 400/230V-TN-S, plast.typová rozvodnice pod omítku, vč.přístrojového vybavení, svorek a vnitřního propojení, povrchové úpravy)</t>
  </si>
  <si>
    <t>44</t>
  </si>
  <si>
    <t>Poznámka k položce:
Ostatní elektromontážní materiál včetně propojovacích vodičů a kabelových žlabů  určí výrobce rozvaděče</t>
  </si>
  <si>
    <t>VV</t>
  </si>
  <si>
    <t xml:space="preserve">Náplň : </t>
  </si>
  <si>
    <t>Rozvodnice KLV, pod omítku, plech.dveře, šroubová svorkovnice, řad 3, modulů 42 - 1ks</t>
  </si>
  <si>
    <t>Svodič přepětí třídy T1+T2 (B+C), 4pól sada pro TN-S - 1ks</t>
  </si>
  <si>
    <t>Chránič Ir=250A, typ AC, 4-pól, Idn=0.03A, In=25A - 1ks</t>
  </si>
  <si>
    <t>Jistič PL7, char B, 1-pólový, Icn=10kA, In=16A - 4ks</t>
  </si>
  <si>
    <t>Jistič PL7, char B, 1-pólový, Icn=10kA, In=6A - 4ks</t>
  </si>
  <si>
    <t>Jistič PL7, char B, 1-pólový, Icn=10kA, In=10A - 2ks</t>
  </si>
  <si>
    <t>Svorkovnice ELEKTRO Bečov nad Teplou, 0.75-6 mm2 - 4ks</t>
  </si>
  <si>
    <t>Svorkovnice PE, propojení lištou, ELEKTRO Bečov nad Teplou, 0.75-6mm2 - 1ks</t>
  </si>
  <si>
    <t>Svorkovnice ELEKTRO Bečov nad Teplou, 0.5-4 mm2 - 20ks</t>
  </si>
  <si>
    <t>Svorkovnice PE, propojení lištou, ELEKTRO Bečov nad Teplou, 0.5-4mm2 - 10ks</t>
  </si>
  <si>
    <t>Vypínač, 3-pól, In=40A - 1ks</t>
  </si>
  <si>
    <t xml:space="preserve">Ostatní elektromontážní materiál včetně propojovacích vodičů a kabelových žlabů  určí výrobce rozvaděče </t>
  </si>
  <si>
    <t>D1b</t>
  </si>
  <si>
    <t>Montáž</t>
  </si>
  <si>
    <t>23</t>
  </si>
  <si>
    <t>Pol23</t>
  </si>
  <si>
    <t>46</t>
  </si>
  <si>
    <t>Pol24</t>
  </si>
  <si>
    <t>48</t>
  </si>
  <si>
    <t>25</t>
  </si>
  <si>
    <t>Pol25</t>
  </si>
  <si>
    <t>50</t>
  </si>
  <si>
    <t>Pol26</t>
  </si>
  <si>
    <t>52</t>
  </si>
  <si>
    <t>27</t>
  </si>
  <si>
    <t>Pol27</t>
  </si>
  <si>
    <t>54</t>
  </si>
  <si>
    <t>Pol28</t>
  </si>
  <si>
    <t>56</t>
  </si>
  <si>
    <t>29</t>
  </si>
  <si>
    <t>Pol29</t>
  </si>
  <si>
    <t>58</t>
  </si>
  <si>
    <t>Pol30</t>
  </si>
  <si>
    <t>60</t>
  </si>
  <si>
    <t>31</t>
  </si>
  <si>
    <t>Pol31</t>
  </si>
  <si>
    <t>62</t>
  </si>
  <si>
    <t>Pol32</t>
  </si>
  <si>
    <t>64</t>
  </si>
  <si>
    <t>33</t>
  </si>
  <si>
    <t>Pol33</t>
  </si>
  <si>
    <t>66</t>
  </si>
  <si>
    <t>Pol34</t>
  </si>
  <si>
    <t>68</t>
  </si>
  <si>
    <t>35</t>
  </si>
  <si>
    <t>Pol35</t>
  </si>
  <si>
    <t>70</t>
  </si>
  <si>
    <t>Pol36</t>
  </si>
  <si>
    <t>72</t>
  </si>
  <si>
    <t>37</t>
  </si>
  <si>
    <t>Pol37</t>
  </si>
  <si>
    <t>74</t>
  </si>
  <si>
    <t>Pol38</t>
  </si>
  <si>
    <t>76</t>
  </si>
  <si>
    <t>39</t>
  </si>
  <si>
    <t>Pol39</t>
  </si>
  <si>
    <t>78</t>
  </si>
  <si>
    <t>Pol40</t>
  </si>
  <si>
    <t>80</t>
  </si>
  <si>
    <t>41</t>
  </si>
  <si>
    <t>Pol41</t>
  </si>
  <si>
    <t>82</t>
  </si>
  <si>
    <t>Pol42</t>
  </si>
  <si>
    <t>84</t>
  </si>
  <si>
    <t>43</t>
  </si>
  <si>
    <t>Pol43</t>
  </si>
  <si>
    <t>86</t>
  </si>
  <si>
    <t>Pol44</t>
  </si>
  <si>
    <t>88</t>
  </si>
  <si>
    <t>D7</t>
  </si>
  <si>
    <t>Ostatní práce</t>
  </si>
  <si>
    <t>45</t>
  </si>
  <si>
    <t>Pol45</t>
  </si>
  <si>
    <t>Revize elektroinstalace</t>
  </si>
  <si>
    <t>90</t>
  </si>
  <si>
    <t>Pol46</t>
  </si>
  <si>
    <t>Demontáž stávající silové elektroinstalace</t>
  </si>
  <si>
    <t>hod</t>
  </si>
  <si>
    <t>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</si>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</sst>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7"/>
      <c r="AQ5" s="29"/>
      <c r="BE5" s="333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7"/>
      <c r="AQ6" s="29"/>
      <c r="BE6" s="334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34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34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34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34"/>
      <c r="BS10" s="22" t="s">
        <v>8</v>
      </c>
    </row>
    <row r="11" spans="1:74" ht="18.399999999999999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21</v>
      </c>
      <c r="AO11" s="27"/>
      <c r="AP11" s="27"/>
      <c r="AQ11" s="29"/>
      <c r="BE11" s="334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34"/>
      <c r="BS12" s="22" t="s">
        <v>8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31</v>
      </c>
      <c r="AO13" s="27"/>
      <c r="AP13" s="27"/>
      <c r="AQ13" s="29"/>
      <c r="BE13" s="334"/>
      <c r="BS13" s="22" t="s">
        <v>8</v>
      </c>
    </row>
    <row r="14" spans="1:74" ht="15">
      <c r="B14" s="26"/>
      <c r="C14" s="27"/>
      <c r="D14" s="27"/>
      <c r="E14" s="338" t="s">
        <v>31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334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34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34"/>
      <c r="BS16" s="22" t="s">
        <v>6</v>
      </c>
    </row>
    <row r="17" spans="2:71" ht="18.399999999999999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21</v>
      </c>
      <c r="AO17" s="27"/>
      <c r="AP17" s="27"/>
      <c r="AQ17" s="29"/>
      <c r="BE17" s="334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34"/>
      <c r="BS18" s="22" t="s">
        <v>8</v>
      </c>
    </row>
    <row r="19" spans="2:71" ht="14.45" customHeight="1">
      <c r="B19" s="26"/>
      <c r="C19" s="27"/>
      <c r="D19" s="35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34"/>
      <c r="BS19" s="22" t="s">
        <v>8</v>
      </c>
    </row>
    <row r="20" spans="2:71" ht="48.75" customHeight="1">
      <c r="B20" s="26"/>
      <c r="C20" s="27"/>
      <c r="D20" s="27"/>
      <c r="E20" s="340" t="s">
        <v>35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7"/>
      <c r="AP20" s="27"/>
      <c r="AQ20" s="29"/>
      <c r="BE20" s="334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34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34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41">
        <f>ROUND(AG51,2)</f>
        <v>0</v>
      </c>
      <c r="AL23" s="342"/>
      <c r="AM23" s="342"/>
      <c r="AN23" s="342"/>
      <c r="AO23" s="342"/>
      <c r="AP23" s="40"/>
      <c r="AQ23" s="43"/>
      <c r="BE23" s="334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34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43" t="s">
        <v>37</v>
      </c>
      <c r="M25" s="343"/>
      <c r="N25" s="343"/>
      <c r="O25" s="343"/>
      <c r="P25" s="40"/>
      <c r="Q25" s="40"/>
      <c r="R25" s="40"/>
      <c r="S25" s="40"/>
      <c r="T25" s="40"/>
      <c r="U25" s="40"/>
      <c r="V25" s="40"/>
      <c r="W25" s="343" t="s">
        <v>38</v>
      </c>
      <c r="X25" s="343"/>
      <c r="Y25" s="343"/>
      <c r="Z25" s="343"/>
      <c r="AA25" s="343"/>
      <c r="AB25" s="343"/>
      <c r="AC25" s="343"/>
      <c r="AD25" s="343"/>
      <c r="AE25" s="343"/>
      <c r="AF25" s="40"/>
      <c r="AG25" s="40"/>
      <c r="AH25" s="40"/>
      <c r="AI25" s="40"/>
      <c r="AJ25" s="40"/>
      <c r="AK25" s="343" t="s">
        <v>39</v>
      </c>
      <c r="AL25" s="343"/>
      <c r="AM25" s="343"/>
      <c r="AN25" s="343"/>
      <c r="AO25" s="343"/>
      <c r="AP25" s="40"/>
      <c r="AQ25" s="43"/>
      <c r="BE25" s="334"/>
    </row>
    <row r="26" spans="2:71" s="2" customFormat="1" ht="14.45" customHeight="1">
      <c r="B26" s="45"/>
      <c r="C26" s="46"/>
      <c r="D26" s="47" t="s">
        <v>40</v>
      </c>
      <c r="E26" s="46"/>
      <c r="F26" s="47" t="s">
        <v>41</v>
      </c>
      <c r="G26" s="46"/>
      <c r="H26" s="46"/>
      <c r="I26" s="46"/>
      <c r="J26" s="46"/>
      <c r="K26" s="46"/>
      <c r="L26" s="326">
        <v>0.21</v>
      </c>
      <c r="M26" s="327"/>
      <c r="N26" s="327"/>
      <c r="O26" s="327"/>
      <c r="P26" s="46"/>
      <c r="Q26" s="46"/>
      <c r="R26" s="46"/>
      <c r="S26" s="46"/>
      <c r="T26" s="46"/>
      <c r="U26" s="46"/>
      <c r="V26" s="46"/>
      <c r="W26" s="328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6"/>
      <c r="AG26" s="46"/>
      <c r="AH26" s="46"/>
      <c r="AI26" s="46"/>
      <c r="AJ26" s="46"/>
      <c r="AK26" s="328">
        <f>ROUND(AV51,2)</f>
        <v>0</v>
      </c>
      <c r="AL26" s="327"/>
      <c r="AM26" s="327"/>
      <c r="AN26" s="327"/>
      <c r="AO26" s="327"/>
      <c r="AP26" s="46"/>
      <c r="AQ26" s="48"/>
      <c r="BE26" s="334"/>
    </row>
    <row r="27" spans="2:71" s="2" customFormat="1" ht="14.45" customHeight="1">
      <c r="B27" s="45"/>
      <c r="C27" s="46"/>
      <c r="D27" s="46"/>
      <c r="E27" s="46"/>
      <c r="F27" s="47" t="s">
        <v>42</v>
      </c>
      <c r="G27" s="46"/>
      <c r="H27" s="46"/>
      <c r="I27" s="46"/>
      <c r="J27" s="46"/>
      <c r="K27" s="46"/>
      <c r="L27" s="326">
        <v>0.15</v>
      </c>
      <c r="M27" s="327"/>
      <c r="N27" s="327"/>
      <c r="O27" s="327"/>
      <c r="P27" s="46"/>
      <c r="Q27" s="46"/>
      <c r="R27" s="46"/>
      <c r="S27" s="46"/>
      <c r="T27" s="46"/>
      <c r="U27" s="46"/>
      <c r="V27" s="46"/>
      <c r="W27" s="328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6"/>
      <c r="AG27" s="46"/>
      <c r="AH27" s="46"/>
      <c r="AI27" s="46"/>
      <c r="AJ27" s="46"/>
      <c r="AK27" s="328">
        <f>ROUND(AW51,2)</f>
        <v>0</v>
      </c>
      <c r="AL27" s="327"/>
      <c r="AM27" s="327"/>
      <c r="AN27" s="327"/>
      <c r="AO27" s="327"/>
      <c r="AP27" s="46"/>
      <c r="AQ27" s="48"/>
      <c r="BE27" s="334"/>
    </row>
    <row r="28" spans="2:71" s="2" customFormat="1" ht="14.45" hidden="1" customHeight="1">
      <c r="B28" s="45"/>
      <c r="C28" s="46"/>
      <c r="D28" s="46"/>
      <c r="E28" s="46"/>
      <c r="F28" s="47" t="s">
        <v>43</v>
      </c>
      <c r="G28" s="46"/>
      <c r="H28" s="46"/>
      <c r="I28" s="46"/>
      <c r="J28" s="46"/>
      <c r="K28" s="46"/>
      <c r="L28" s="326">
        <v>0.21</v>
      </c>
      <c r="M28" s="327"/>
      <c r="N28" s="327"/>
      <c r="O28" s="327"/>
      <c r="P28" s="46"/>
      <c r="Q28" s="46"/>
      <c r="R28" s="46"/>
      <c r="S28" s="46"/>
      <c r="T28" s="46"/>
      <c r="U28" s="46"/>
      <c r="V28" s="46"/>
      <c r="W28" s="328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6"/>
      <c r="AG28" s="46"/>
      <c r="AH28" s="46"/>
      <c r="AI28" s="46"/>
      <c r="AJ28" s="46"/>
      <c r="AK28" s="328">
        <v>0</v>
      </c>
      <c r="AL28" s="327"/>
      <c r="AM28" s="327"/>
      <c r="AN28" s="327"/>
      <c r="AO28" s="327"/>
      <c r="AP28" s="46"/>
      <c r="AQ28" s="48"/>
      <c r="BE28" s="334"/>
    </row>
    <row r="29" spans="2:71" s="2" customFormat="1" ht="14.45" hidden="1" customHeight="1">
      <c r="B29" s="45"/>
      <c r="C29" s="46"/>
      <c r="D29" s="46"/>
      <c r="E29" s="46"/>
      <c r="F29" s="47" t="s">
        <v>44</v>
      </c>
      <c r="G29" s="46"/>
      <c r="H29" s="46"/>
      <c r="I29" s="46"/>
      <c r="J29" s="46"/>
      <c r="K29" s="46"/>
      <c r="L29" s="326">
        <v>0.15</v>
      </c>
      <c r="M29" s="327"/>
      <c r="N29" s="327"/>
      <c r="O29" s="327"/>
      <c r="P29" s="46"/>
      <c r="Q29" s="46"/>
      <c r="R29" s="46"/>
      <c r="S29" s="46"/>
      <c r="T29" s="46"/>
      <c r="U29" s="46"/>
      <c r="V29" s="46"/>
      <c r="W29" s="328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6"/>
      <c r="AG29" s="46"/>
      <c r="AH29" s="46"/>
      <c r="AI29" s="46"/>
      <c r="AJ29" s="46"/>
      <c r="AK29" s="328">
        <v>0</v>
      </c>
      <c r="AL29" s="327"/>
      <c r="AM29" s="327"/>
      <c r="AN29" s="327"/>
      <c r="AO29" s="327"/>
      <c r="AP29" s="46"/>
      <c r="AQ29" s="48"/>
      <c r="BE29" s="334"/>
    </row>
    <row r="30" spans="2:71" s="2" customFormat="1" ht="14.45" hidden="1" customHeight="1">
      <c r="B30" s="45"/>
      <c r="C30" s="46"/>
      <c r="D30" s="46"/>
      <c r="E30" s="46"/>
      <c r="F30" s="47" t="s">
        <v>45</v>
      </c>
      <c r="G30" s="46"/>
      <c r="H30" s="46"/>
      <c r="I30" s="46"/>
      <c r="J30" s="46"/>
      <c r="K30" s="46"/>
      <c r="L30" s="326">
        <v>0</v>
      </c>
      <c r="M30" s="327"/>
      <c r="N30" s="327"/>
      <c r="O30" s="327"/>
      <c r="P30" s="46"/>
      <c r="Q30" s="46"/>
      <c r="R30" s="46"/>
      <c r="S30" s="46"/>
      <c r="T30" s="46"/>
      <c r="U30" s="46"/>
      <c r="V30" s="46"/>
      <c r="W30" s="328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6"/>
      <c r="AG30" s="46"/>
      <c r="AH30" s="46"/>
      <c r="AI30" s="46"/>
      <c r="AJ30" s="46"/>
      <c r="AK30" s="328">
        <v>0</v>
      </c>
      <c r="AL30" s="327"/>
      <c r="AM30" s="327"/>
      <c r="AN30" s="327"/>
      <c r="AO30" s="327"/>
      <c r="AP30" s="46"/>
      <c r="AQ30" s="48"/>
      <c r="BE30" s="334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34"/>
    </row>
    <row r="32" spans="2:71" s="1" customFormat="1" ht="25.9" customHeight="1">
      <c r="B32" s="39"/>
      <c r="C32" s="49"/>
      <c r="D32" s="50" t="s">
        <v>46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47</v>
      </c>
      <c r="U32" s="51"/>
      <c r="V32" s="51"/>
      <c r="W32" s="51"/>
      <c r="X32" s="329" t="s">
        <v>48</v>
      </c>
      <c r="Y32" s="330"/>
      <c r="Z32" s="330"/>
      <c r="AA32" s="330"/>
      <c r="AB32" s="330"/>
      <c r="AC32" s="51"/>
      <c r="AD32" s="51"/>
      <c r="AE32" s="51"/>
      <c r="AF32" s="51"/>
      <c r="AG32" s="51"/>
      <c r="AH32" s="51"/>
      <c r="AI32" s="51"/>
      <c r="AJ32" s="51"/>
      <c r="AK32" s="331">
        <f>SUM(AK23:AK30)</f>
        <v>0</v>
      </c>
      <c r="AL32" s="330"/>
      <c r="AM32" s="330"/>
      <c r="AN32" s="330"/>
      <c r="AO32" s="332"/>
      <c r="AP32" s="49"/>
      <c r="AQ32" s="53"/>
      <c r="BE32" s="334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49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201716eiwc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12" t="str">
        <f>K6</f>
        <v>ZŠ U Stadionu WC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14" t="str">
        <f>IF(AN8= "","",AN8)</f>
        <v>25. 8. 2017</v>
      </c>
      <c r="AN44" s="314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32</v>
      </c>
      <c r="AJ46" s="61"/>
      <c r="AK46" s="61"/>
      <c r="AL46" s="61"/>
      <c r="AM46" s="315" t="str">
        <f>IF(E17="","",E17)</f>
        <v xml:space="preserve"> </v>
      </c>
      <c r="AN46" s="315"/>
      <c r="AO46" s="315"/>
      <c r="AP46" s="315"/>
      <c r="AQ46" s="61"/>
      <c r="AR46" s="59"/>
      <c r="AS46" s="316" t="s">
        <v>50</v>
      </c>
      <c r="AT46" s="317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30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18"/>
      <c r="AT47" s="319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20"/>
      <c r="AT48" s="321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22" t="s">
        <v>51</v>
      </c>
      <c r="D49" s="323"/>
      <c r="E49" s="323"/>
      <c r="F49" s="323"/>
      <c r="G49" s="323"/>
      <c r="H49" s="77"/>
      <c r="I49" s="324" t="s">
        <v>52</v>
      </c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  <c r="AA49" s="323"/>
      <c r="AB49" s="323"/>
      <c r="AC49" s="323"/>
      <c r="AD49" s="323"/>
      <c r="AE49" s="323"/>
      <c r="AF49" s="323"/>
      <c r="AG49" s="325" t="s">
        <v>53</v>
      </c>
      <c r="AH49" s="323"/>
      <c r="AI49" s="323"/>
      <c r="AJ49" s="323"/>
      <c r="AK49" s="323"/>
      <c r="AL49" s="323"/>
      <c r="AM49" s="323"/>
      <c r="AN49" s="324" t="s">
        <v>54</v>
      </c>
      <c r="AO49" s="323"/>
      <c r="AP49" s="323"/>
      <c r="AQ49" s="78" t="s">
        <v>55</v>
      </c>
      <c r="AR49" s="59"/>
      <c r="AS49" s="79" t="s">
        <v>56</v>
      </c>
      <c r="AT49" s="80" t="s">
        <v>57</v>
      </c>
      <c r="AU49" s="80" t="s">
        <v>58</v>
      </c>
      <c r="AV49" s="80" t="s">
        <v>59</v>
      </c>
      <c r="AW49" s="80" t="s">
        <v>60</v>
      </c>
      <c r="AX49" s="80" t="s">
        <v>61</v>
      </c>
      <c r="AY49" s="80" t="s">
        <v>62</v>
      </c>
      <c r="AZ49" s="80" t="s">
        <v>63</v>
      </c>
      <c r="BA49" s="80" t="s">
        <v>64</v>
      </c>
      <c r="BB49" s="80" t="s">
        <v>65</v>
      </c>
      <c r="BC49" s="80" t="s">
        <v>66</v>
      </c>
      <c r="BD49" s="81" t="s">
        <v>67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10">
        <f>ROUND(AG52,2)</f>
        <v>0</v>
      </c>
      <c r="AH51" s="310"/>
      <c r="AI51" s="310"/>
      <c r="AJ51" s="310"/>
      <c r="AK51" s="310"/>
      <c r="AL51" s="310"/>
      <c r="AM51" s="310"/>
      <c r="AN51" s="311">
        <f>SUM(AG51,AT51)</f>
        <v>0</v>
      </c>
      <c r="AO51" s="311"/>
      <c r="AP51" s="311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69</v>
      </c>
      <c r="BT51" s="92" t="s">
        <v>70</v>
      </c>
      <c r="BU51" s="93" t="s">
        <v>71</v>
      </c>
      <c r="BV51" s="92" t="s">
        <v>72</v>
      </c>
      <c r="BW51" s="92" t="s">
        <v>7</v>
      </c>
      <c r="BX51" s="92" t="s">
        <v>73</v>
      </c>
      <c r="CL51" s="92" t="s">
        <v>21</v>
      </c>
    </row>
    <row r="52" spans="1:91" s="5" customFormat="1" ht="22.5" customHeight="1">
      <c r="A52" s="94" t="s">
        <v>74</v>
      </c>
      <c r="B52" s="95"/>
      <c r="C52" s="96"/>
      <c r="D52" s="309" t="s">
        <v>75</v>
      </c>
      <c r="E52" s="309"/>
      <c r="F52" s="309"/>
      <c r="G52" s="309"/>
      <c r="H52" s="309"/>
      <c r="I52" s="97"/>
      <c r="J52" s="309" t="s">
        <v>76</v>
      </c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07">
        <f>'91 - Elektroinstalace'!J27</f>
        <v>0</v>
      </c>
      <c r="AH52" s="308"/>
      <c r="AI52" s="308"/>
      <c r="AJ52" s="308"/>
      <c r="AK52" s="308"/>
      <c r="AL52" s="308"/>
      <c r="AM52" s="308"/>
      <c r="AN52" s="307">
        <f>SUM(AG52,AT52)</f>
        <v>0</v>
      </c>
      <c r="AO52" s="308"/>
      <c r="AP52" s="308"/>
      <c r="AQ52" s="98" t="s">
        <v>77</v>
      </c>
      <c r="AR52" s="99"/>
      <c r="AS52" s="100">
        <v>0</v>
      </c>
      <c r="AT52" s="101">
        <f>ROUND(SUM(AV52:AW52),2)</f>
        <v>0</v>
      </c>
      <c r="AU52" s="102">
        <f>'91 - Elektroinstalace'!P89</f>
        <v>0</v>
      </c>
      <c r="AV52" s="101">
        <f>'91 - Elektroinstalace'!J30</f>
        <v>0</v>
      </c>
      <c r="AW52" s="101">
        <f>'91 - Elektroinstalace'!J31</f>
        <v>0</v>
      </c>
      <c r="AX52" s="101">
        <f>'91 - Elektroinstalace'!J32</f>
        <v>0</v>
      </c>
      <c r="AY52" s="101">
        <f>'91 - Elektroinstalace'!J33</f>
        <v>0</v>
      </c>
      <c r="AZ52" s="101">
        <f>'91 - Elektroinstalace'!F30</f>
        <v>0</v>
      </c>
      <c r="BA52" s="101">
        <f>'91 - Elektroinstalace'!F31</f>
        <v>0</v>
      </c>
      <c r="BB52" s="101">
        <f>'91 - Elektroinstalace'!F32</f>
        <v>0</v>
      </c>
      <c r="BC52" s="101">
        <f>'91 - Elektroinstalace'!F33</f>
        <v>0</v>
      </c>
      <c r="BD52" s="103">
        <f>'91 - Elektroinstalace'!F34</f>
        <v>0</v>
      </c>
      <c r="BT52" s="104" t="s">
        <v>78</v>
      </c>
      <c r="BV52" s="104" t="s">
        <v>72</v>
      </c>
      <c r="BW52" s="104" t="s">
        <v>79</v>
      </c>
      <c r="BX52" s="104" t="s">
        <v>7</v>
      </c>
      <c r="CL52" s="104" t="s">
        <v>21</v>
      </c>
      <c r="CM52" s="104" t="s">
        <v>80</v>
      </c>
    </row>
    <row r="53" spans="1:91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91 - Elektroinstalace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6"/>
      <c r="C1" s="106"/>
      <c r="D1" s="107" t="s">
        <v>1</v>
      </c>
      <c r="E1" s="106"/>
      <c r="F1" s="108" t="s">
        <v>81</v>
      </c>
      <c r="G1" s="347" t="s">
        <v>82</v>
      </c>
      <c r="H1" s="347"/>
      <c r="I1" s="109"/>
      <c r="J1" s="108" t="s">
        <v>83</v>
      </c>
      <c r="K1" s="107" t="s">
        <v>84</v>
      </c>
      <c r="L1" s="108" t="s">
        <v>85</v>
      </c>
      <c r="M1" s="108"/>
      <c r="N1" s="108"/>
      <c r="O1" s="108"/>
      <c r="P1" s="108"/>
      <c r="Q1" s="108"/>
      <c r="R1" s="108"/>
      <c r="S1" s="108"/>
      <c r="T1" s="10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22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0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86</v>
      </c>
      <c r="E4" s="27"/>
      <c r="F4" s="27"/>
      <c r="G4" s="27"/>
      <c r="H4" s="27"/>
      <c r="I4" s="111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1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1"/>
      <c r="J6" s="27"/>
      <c r="K6" s="29"/>
    </row>
    <row r="7" spans="1:70" ht="22.5" customHeight="1">
      <c r="B7" s="26"/>
      <c r="C7" s="27"/>
      <c r="D7" s="27"/>
      <c r="E7" s="348" t="str">
        <f>'Rekapitulace stavby'!K6</f>
        <v>ZŠ U Stadionu WC</v>
      </c>
      <c r="F7" s="349"/>
      <c r="G7" s="349"/>
      <c r="H7" s="349"/>
      <c r="I7" s="111"/>
      <c r="J7" s="27"/>
      <c r="K7" s="29"/>
    </row>
    <row r="8" spans="1:70" s="1" customFormat="1" ht="15">
      <c r="B8" s="39"/>
      <c r="C8" s="40"/>
      <c r="D8" s="35" t="s">
        <v>87</v>
      </c>
      <c r="E8" s="40"/>
      <c r="F8" s="40"/>
      <c r="G8" s="40"/>
      <c r="H8" s="40"/>
      <c r="I8" s="112"/>
      <c r="J8" s="40"/>
      <c r="K8" s="43"/>
    </row>
    <row r="9" spans="1:70" s="1" customFormat="1" ht="36.950000000000003" customHeight="1">
      <c r="B9" s="39"/>
      <c r="C9" s="40"/>
      <c r="D9" s="40"/>
      <c r="E9" s="350" t="s">
        <v>88</v>
      </c>
      <c r="F9" s="351"/>
      <c r="G9" s="351"/>
      <c r="H9" s="351"/>
      <c r="I9" s="112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2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3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3" t="s">
        <v>25</v>
      </c>
      <c r="J12" s="114" t="str">
        <f>'Rekapitulace stavby'!AN8</f>
        <v>25. 8. 2017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2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3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3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2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13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3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2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13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3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2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12"/>
      <c r="J23" s="40"/>
      <c r="K23" s="43"/>
    </row>
    <row r="24" spans="2:11" s="6" customFormat="1" ht="205.5" customHeight="1">
      <c r="B24" s="115"/>
      <c r="C24" s="116"/>
      <c r="D24" s="116"/>
      <c r="E24" s="340" t="s">
        <v>89</v>
      </c>
      <c r="F24" s="340"/>
      <c r="G24" s="340"/>
      <c r="H24" s="340"/>
      <c r="I24" s="117"/>
      <c r="J24" s="116"/>
      <c r="K24" s="118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2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9"/>
      <c r="J26" s="83"/>
      <c r="K26" s="120"/>
    </row>
    <row r="27" spans="2:11" s="1" customFormat="1" ht="25.35" customHeight="1">
      <c r="B27" s="39"/>
      <c r="C27" s="40"/>
      <c r="D27" s="121" t="s">
        <v>36</v>
      </c>
      <c r="E27" s="40"/>
      <c r="F27" s="40"/>
      <c r="G27" s="40"/>
      <c r="H27" s="40"/>
      <c r="I27" s="112"/>
      <c r="J27" s="122">
        <f>ROUND(J89,2)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19"/>
      <c r="J28" s="83"/>
      <c r="K28" s="120"/>
    </row>
    <row r="29" spans="2:11" s="1" customFormat="1" ht="14.45" customHeight="1">
      <c r="B29" s="39"/>
      <c r="C29" s="40"/>
      <c r="D29" s="40"/>
      <c r="E29" s="40"/>
      <c r="F29" s="44" t="s">
        <v>38</v>
      </c>
      <c r="G29" s="40"/>
      <c r="H29" s="40"/>
      <c r="I29" s="123" t="s">
        <v>37</v>
      </c>
      <c r="J29" s="44" t="s">
        <v>39</v>
      </c>
      <c r="K29" s="43"/>
    </row>
    <row r="30" spans="2:11" s="1" customFormat="1" ht="14.45" customHeight="1">
      <c r="B30" s="39"/>
      <c r="C30" s="40"/>
      <c r="D30" s="47" t="s">
        <v>40</v>
      </c>
      <c r="E30" s="47" t="s">
        <v>41</v>
      </c>
      <c r="F30" s="124">
        <f>ROUND(SUM(BE89:BE171), 2)</f>
        <v>0</v>
      </c>
      <c r="G30" s="40"/>
      <c r="H30" s="40"/>
      <c r="I30" s="125">
        <v>0.21</v>
      </c>
      <c r="J30" s="124">
        <f>ROUND(ROUND((SUM(BE89:BE171)),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42</v>
      </c>
      <c r="F31" s="124">
        <f>ROUND(SUM(BF89:BF171), 2)</f>
        <v>0</v>
      </c>
      <c r="G31" s="40"/>
      <c r="H31" s="40"/>
      <c r="I31" s="125">
        <v>0.15</v>
      </c>
      <c r="J31" s="124">
        <f>ROUND(ROUND((SUM(BF89:BF171)),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43</v>
      </c>
      <c r="F32" s="124">
        <f>ROUND(SUM(BG89:BG171), 2)</f>
        <v>0</v>
      </c>
      <c r="G32" s="40"/>
      <c r="H32" s="40"/>
      <c r="I32" s="125">
        <v>0.21</v>
      </c>
      <c r="J32" s="124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44</v>
      </c>
      <c r="F33" s="124">
        <f>ROUND(SUM(BH89:BH171), 2)</f>
        <v>0</v>
      </c>
      <c r="G33" s="40"/>
      <c r="H33" s="40"/>
      <c r="I33" s="125">
        <v>0.15</v>
      </c>
      <c r="J33" s="124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24">
        <f>ROUND(SUM(BI89:BI171), 2)</f>
        <v>0</v>
      </c>
      <c r="G34" s="40"/>
      <c r="H34" s="40"/>
      <c r="I34" s="125">
        <v>0</v>
      </c>
      <c r="J34" s="124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2"/>
      <c r="J35" s="40"/>
      <c r="K35" s="43"/>
    </row>
    <row r="36" spans="2:11" s="1" customFormat="1" ht="25.35" customHeight="1">
      <c r="B36" s="39"/>
      <c r="C36" s="126"/>
      <c r="D36" s="127" t="s">
        <v>46</v>
      </c>
      <c r="E36" s="77"/>
      <c r="F36" s="77"/>
      <c r="G36" s="128" t="s">
        <v>47</v>
      </c>
      <c r="H36" s="129" t="s">
        <v>48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90</v>
      </c>
      <c r="D42" s="40"/>
      <c r="E42" s="40"/>
      <c r="F42" s="40"/>
      <c r="G42" s="40"/>
      <c r="H42" s="40"/>
      <c r="I42" s="112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2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2"/>
      <c r="J44" s="40"/>
      <c r="K44" s="43"/>
    </row>
    <row r="45" spans="2:11" s="1" customFormat="1" ht="22.5" customHeight="1">
      <c r="B45" s="39"/>
      <c r="C45" s="40"/>
      <c r="D45" s="40"/>
      <c r="E45" s="348" t="str">
        <f>E7</f>
        <v>ZŠ U Stadionu WC</v>
      </c>
      <c r="F45" s="349"/>
      <c r="G45" s="349"/>
      <c r="H45" s="349"/>
      <c r="I45" s="112"/>
      <c r="J45" s="40"/>
      <c r="K45" s="43"/>
    </row>
    <row r="46" spans="2:11" s="1" customFormat="1" ht="14.45" customHeight="1">
      <c r="B46" s="39"/>
      <c r="C46" s="35" t="s">
        <v>87</v>
      </c>
      <c r="D46" s="40"/>
      <c r="E46" s="40"/>
      <c r="F46" s="40"/>
      <c r="G46" s="40"/>
      <c r="H46" s="40"/>
      <c r="I46" s="112"/>
      <c r="J46" s="40"/>
      <c r="K46" s="43"/>
    </row>
    <row r="47" spans="2:11" s="1" customFormat="1" ht="23.25" customHeight="1">
      <c r="B47" s="39"/>
      <c r="C47" s="40"/>
      <c r="D47" s="40"/>
      <c r="E47" s="350" t="str">
        <f>E9</f>
        <v>91 - Elektroinstalace</v>
      </c>
      <c r="F47" s="351"/>
      <c r="G47" s="351"/>
      <c r="H47" s="351"/>
      <c r="I47" s="112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2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3" t="s">
        <v>25</v>
      </c>
      <c r="J49" s="114" t="str">
        <f>IF(J12="","",J12)</f>
        <v>25. 8. 2017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2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3" t="s">
        <v>32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12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2"/>
      <c r="J53" s="40"/>
      <c r="K53" s="43"/>
    </row>
    <row r="54" spans="2:47" s="1" customFormat="1" ht="29.25" customHeight="1">
      <c r="B54" s="39"/>
      <c r="C54" s="138" t="s">
        <v>91</v>
      </c>
      <c r="D54" s="126"/>
      <c r="E54" s="126"/>
      <c r="F54" s="126"/>
      <c r="G54" s="126"/>
      <c r="H54" s="126"/>
      <c r="I54" s="139"/>
      <c r="J54" s="140" t="s">
        <v>92</v>
      </c>
      <c r="K54" s="14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2"/>
      <c r="J55" s="40"/>
      <c r="K55" s="43"/>
    </row>
    <row r="56" spans="2:47" s="1" customFormat="1" ht="29.25" customHeight="1">
      <c r="B56" s="39"/>
      <c r="C56" s="142" t="s">
        <v>93</v>
      </c>
      <c r="D56" s="40"/>
      <c r="E56" s="40"/>
      <c r="F56" s="40"/>
      <c r="G56" s="40"/>
      <c r="H56" s="40"/>
      <c r="I56" s="112"/>
      <c r="J56" s="122">
        <f>J89</f>
        <v>0</v>
      </c>
      <c r="K56" s="43"/>
      <c r="AU56" s="22" t="s">
        <v>94</v>
      </c>
    </row>
    <row r="57" spans="2:47" s="7" customFormat="1" ht="24.95" customHeight="1">
      <c r="B57" s="143"/>
      <c r="C57" s="144"/>
      <c r="D57" s="145" t="s">
        <v>95</v>
      </c>
      <c r="E57" s="146"/>
      <c r="F57" s="146"/>
      <c r="G57" s="146"/>
      <c r="H57" s="146"/>
      <c r="I57" s="147"/>
      <c r="J57" s="148">
        <f>J90</f>
        <v>0</v>
      </c>
      <c r="K57" s="149"/>
    </row>
    <row r="58" spans="2:47" s="8" customFormat="1" ht="19.899999999999999" customHeight="1">
      <c r="B58" s="150"/>
      <c r="C58" s="151"/>
      <c r="D58" s="152" t="s">
        <v>96</v>
      </c>
      <c r="E58" s="153"/>
      <c r="F58" s="153"/>
      <c r="G58" s="153"/>
      <c r="H58" s="153"/>
      <c r="I58" s="154"/>
      <c r="J58" s="155">
        <f>J91</f>
        <v>0</v>
      </c>
      <c r="K58" s="156"/>
    </row>
    <row r="59" spans="2:47" s="8" customFormat="1" ht="19.899999999999999" customHeight="1">
      <c r="B59" s="150"/>
      <c r="C59" s="151"/>
      <c r="D59" s="152" t="s">
        <v>97</v>
      </c>
      <c r="E59" s="153"/>
      <c r="F59" s="153"/>
      <c r="G59" s="153"/>
      <c r="H59" s="153"/>
      <c r="I59" s="154"/>
      <c r="J59" s="155">
        <f>J104</f>
        <v>0</v>
      </c>
      <c r="K59" s="156"/>
    </row>
    <row r="60" spans="2:47" s="8" customFormat="1" ht="19.899999999999999" customHeight="1">
      <c r="B60" s="150"/>
      <c r="C60" s="151"/>
      <c r="D60" s="152" t="s">
        <v>98</v>
      </c>
      <c r="E60" s="153"/>
      <c r="F60" s="153"/>
      <c r="G60" s="153"/>
      <c r="H60" s="153"/>
      <c r="I60" s="154"/>
      <c r="J60" s="155">
        <f>J108</f>
        <v>0</v>
      </c>
      <c r="K60" s="156"/>
    </row>
    <row r="61" spans="2:47" s="8" customFormat="1" ht="19.899999999999999" customHeight="1">
      <c r="B61" s="150"/>
      <c r="C61" s="151"/>
      <c r="D61" s="152" t="s">
        <v>99</v>
      </c>
      <c r="E61" s="153"/>
      <c r="F61" s="153"/>
      <c r="G61" s="153"/>
      <c r="H61" s="153"/>
      <c r="I61" s="154"/>
      <c r="J61" s="155">
        <f>J114</f>
        <v>0</v>
      </c>
      <c r="K61" s="156"/>
    </row>
    <row r="62" spans="2:47" s="8" customFormat="1" ht="19.899999999999999" customHeight="1">
      <c r="B62" s="150"/>
      <c r="C62" s="151"/>
      <c r="D62" s="152" t="s">
        <v>100</v>
      </c>
      <c r="E62" s="153"/>
      <c r="F62" s="153"/>
      <c r="G62" s="153"/>
      <c r="H62" s="153"/>
      <c r="I62" s="154"/>
      <c r="J62" s="155">
        <f>J119</f>
        <v>0</v>
      </c>
      <c r="K62" s="156"/>
    </row>
    <row r="63" spans="2:47" s="7" customFormat="1" ht="24.95" customHeight="1">
      <c r="B63" s="143"/>
      <c r="C63" s="144"/>
      <c r="D63" s="145" t="s">
        <v>101</v>
      </c>
      <c r="E63" s="146"/>
      <c r="F63" s="146"/>
      <c r="G63" s="146"/>
      <c r="H63" s="146"/>
      <c r="I63" s="147"/>
      <c r="J63" s="148">
        <f>J137</f>
        <v>0</v>
      </c>
      <c r="K63" s="149"/>
    </row>
    <row r="64" spans="2:47" s="8" customFormat="1" ht="19.899999999999999" customHeight="1">
      <c r="B64" s="150"/>
      <c r="C64" s="151"/>
      <c r="D64" s="152" t="s">
        <v>96</v>
      </c>
      <c r="E64" s="153"/>
      <c r="F64" s="153"/>
      <c r="G64" s="153"/>
      <c r="H64" s="153"/>
      <c r="I64" s="154"/>
      <c r="J64" s="155">
        <f>J138</f>
        <v>0</v>
      </c>
      <c r="K64" s="156"/>
    </row>
    <row r="65" spans="2:12" s="8" customFormat="1" ht="19.899999999999999" customHeight="1">
      <c r="B65" s="150"/>
      <c r="C65" s="151"/>
      <c r="D65" s="152" t="s">
        <v>97</v>
      </c>
      <c r="E65" s="153"/>
      <c r="F65" s="153"/>
      <c r="G65" s="153"/>
      <c r="H65" s="153"/>
      <c r="I65" s="154"/>
      <c r="J65" s="155">
        <f>J151</f>
        <v>0</v>
      </c>
      <c r="K65" s="156"/>
    </row>
    <row r="66" spans="2:12" s="8" customFormat="1" ht="19.899999999999999" customHeight="1">
      <c r="B66" s="150"/>
      <c r="C66" s="151"/>
      <c r="D66" s="152" t="s">
        <v>98</v>
      </c>
      <c r="E66" s="153"/>
      <c r="F66" s="153"/>
      <c r="G66" s="153"/>
      <c r="H66" s="153"/>
      <c r="I66" s="154"/>
      <c r="J66" s="155">
        <f>J155</f>
        <v>0</v>
      </c>
      <c r="K66" s="156"/>
    </row>
    <row r="67" spans="2:12" s="8" customFormat="1" ht="19.899999999999999" customHeight="1">
      <c r="B67" s="150"/>
      <c r="C67" s="151"/>
      <c r="D67" s="152" t="s">
        <v>99</v>
      </c>
      <c r="E67" s="153"/>
      <c r="F67" s="153"/>
      <c r="G67" s="153"/>
      <c r="H67" s="153"/>
      <c r="I67" s="154"/>
      <c r="J67" s="155">
        <f>J161</f>
        <v>0</v>
      </c>
      <c r="K67" s="156"/>
    </row>
    <row r="68" spans="2:12" s="8" customFormat="1" ht="19.899999999999999" customHeight="1">
      <c r="B68" s="150"/>
      <c r="C68" s="151"/>
      <c r="D68" s="152" t="s">
        <v>100</v>
      </c>
      <c r="E68" s="153"/>
      <c r="F68" s="153"/>
      <c r="G68" s="153"/>
      <c r="H68" s="153"/>
      <c r="I68" s="154"/>
      <c r="J68" s="155">
        <f>J166</f>
        <v>0</v>
      </c>
      <c r="K68" s="156"/>
    </row>
    <row r="69" spans="2:12" s="8" customFormat="1" ht="19.899999999999999" customHeight="1">
      <c r="B69" s="150"/>
      <c r="C69" s="151"/>
      <c r="D69" s="152" t="s">
        <v>102</v>
      </c>
      <c r="E69" s="153"/>
      <c r="F69" s="153"/>
      <c r="G69" s="153"/>
      <c r="H69" s="153"/>
      <c r="I69" s="154"/>
      <c r="J69" s="155">
        <f>J169</f>
        <v>0</v>
      </c>
      <c r="K69" s="156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12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33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36"/>
      <c r="J75" s="58"/>
      <c r="K75" s="58"/>
      <c r="L75" s="59"/>
    </row>
    <row r="76" spans="2:12" s="1" customFormat="1" ht="36.950000000000003" customHeight="1">
      <c r="B76" s="39"/>
      <c r="C76" s="60" t="s">
        <v>103</v>
      </c>
      <c r="D76" s="61"/>
      <c r="E76" s="61"/>
      <c r="F76" s="61"/>
      <c r="G76" s="61"/>
      <c r="H76" s="61"/>
      <c r="I76" s="157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57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57"/>
      <c r="J78" s="61"/>
      <c r="K78" s="61"/>
      <c r="L78" s="59"/>
    </row>
    <row r="79" spans="2:12" s="1" customFormat="1" ht="22.5" customHeight="1">
      <c r="B79" s="39"/>
      <c r="C79" s="61"/>
      <c r="D79" s="61"/>
      <c r="E79" s="344" t="str">
        <f>E7</f>
        <v>ZŠ U Stadionu WC</v>
      </c>
      <c r="F79" s="345"/>
      <c r="G79" s="345"/>
      <c r="H79" s="345"/>
      <c r="I79" s="157"/>
      <c r="J79" s="61"/>
      <c r="K79" s="61"/>
      <c r="L79" s="59"/>
    </row>
    <row r="80" spans="2:12" s="1" customFormat="1" ht="14.45" customHeight="1">
      <c r="B80" s="39"/>
      <c r="C80" s="63" t="s">
        <v>87</v>
      </c>
      <c r="D80" s="61"/>
      <c r="E80" s="61"/>
      <c r="F80" s="61"/>
      <c r="G80" s="61"/>
      <c r="H80" s="61"/>
      <c r="I80" s="157"/>
      <c r="J80" s="61"/>
      <c r="K80" s="61"/>
      <c r="L80" s="59"/>
    </row>
    <row r="81" spans="2:65" s="1" customFormat="1" ht="23.25" customHeight="1">
      <c r="B81" s="39"/>
      <c r="C81" s="61"/>
      <c r="D81" s="61"/>
      <c r="E81" s="312" t="str">
        <f>E9</f>
        <v>91 - Elektroinstalace</v>
      </c>
      <c r="F81" s="346"/>
      <c r="G81" s="346"/>
      <c r="H81" s="346"/>
      <c r="I81" s="157"/>
      <c r="J81" s="61"/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57"/>
      <c r="J82" s="61"/>
      <c r="K82" s="61"/>
      <c r="L82" s="59"/>
    </row>
    <row r="83" spans="2:65" s="1" customFormat="1" ht="18" customHeight="1">
      <c r="B83" s="39"/>
      <c r="C83" s="63" t="s">
        <v>23</v>
      </c>
      <c r="D83" s="61"/>
      <c r="E83" s="61"/>
      <c r="F83" s="158" t="str">
        <f>F12</f>
        <v xml:space="preserve"> </v>
      </c>
      <c r="G83" s="61"/>
      <c r="H83" s="61"/>
      <c r="I83" s="159" t="s">
        <v>25</v>
      </c>
      <c r="J83" s="71" t="str">
        <f>IF(J12="","",J12)</f>
        <v>25. 8. 2017</v>
      </c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57"/>
      <c r="J84" s="61"/>
      <c r="K84" s="61"/>
      <c r="L84" s="59"/>
    </row>
    <row r="85" spans="2:65" s="1" customFormat="1" ht="15">
      <c r="B85" s="39"/>
      <c r="C85" s="63" t="s">
        <v>27</v>
      </c>
      <c r="D85" s="61"/>
      <c r="E85" s="61"/>
      <c r="F85" s="158" t="str">
        <f>E15</f>
        <v xml:space="preserve"> </v>
      </c>
      <c r="G85" s="61"/>
      <c r="H85" s="61"/>
      <c r="I85" s="159" t="s">
        <v>32</v>
      </c>
      <c r="J85" s="158" t="str">
        <f>E21</f>
        <v xml:space="preserve"> </v>
      </c>
      <c r="K85" s="61"/>
      <c r="L85" s="59"/>
    </row>
    <row r="86" spans="2:65" s="1" customFormat="1" ht="14.45" customHeight="1">
      <c r="B86" s="39"/>
      <c r="C86" s="63" t="s">
        <v>30</v>
      </c>
      <c r="D86" s="61"/>
      <c r="E86" s="61"/>
      <c r="F86" s="158" t="str">
        <f>IF(E18="","",E18)</f>
        <v/>
      </c>
      <c r="G86" s="61"/>
      <c r="H86" s="61"/>
      <c r="I86" s="157"/>
      <c r="J86" s="61"/>
      <c r="K86" s="61"/>
      <c r="L86" s="59"/>
    </row>
    <row r="87" spans="2:65" s="1" customFormat="1" ht="10.35" customHeight="1">
      <c r="B87" s="39"/>
      <c r="C87" s="61"/>
      <c r="D87" s="61"/>
      <c r="E87" s="61"/>
      <c r="F87" s="61"/>
      <c r="G87" s="61"/>
      <c r="H87" s="61"/>
      <c r="I87" s="157"/>
      <c r="J87" s="61"/>
      <c r="K87" s="61"/>
      <c r="L87" s="59"/>
    </row>
    <row r="88" spans="2:65" s="9" customFormat="1" ht="29.25" customHeight="1">
      <c r="B88" s="160"/>
      <c r="C88" s="161" t="s">
        <v>104</v>
      </c>
      <c r="D88" s="162" t="s">
        <v>55</v>
      </c>
      <c r="E88" s="162" t="s">
        <v>51</v>
      </c>
      <c r="F88" s="162" t="s">
        <v>105</v>
      </c>
      <c r="G88" s="162" t="s">
        <v>106</v>
      </c>
      <c r="H88" s="162" t="s">
        <v>107</v>
      </c>
      <c r="I88" s="163" t="s">
        <v>108</v>
      </c>
      <c r="J88" s="162" t="s">
        <v>92</v>
      </c>
      <c r="K88" s="164" t="s">
        <v>109</v>
      </c>
      <c r="L88" s="165"/>
      <c r="M88" s="79" t="s">
        <v>110</v>
      </c>
      <c r="N88" s="80" t="s">
        <v>40</v>
      </c>
      <c r="O88" s="80" t="s">
        <v>111</v>
      </c>
      <c r="P88" s="80" t="s">
        <v>112</v>
      </c>
      <c r="Q88" s="80" t="s">
        <v>113</v>
      </c>
      <c r="R88" s="80" t="s">
        <v>114</v>
      </c>
      <c r="S88" s="80" t="s">
        <v>115</v>
      </c>
      <c r="T88" s="81" t="s">
        <v>116</v>
      </c>
    </row>
    <row r="89" spans="2:65" s="1" customFormat="1" ht="29.25" customHeight="1">
      <c r="B89" s="39"/>
      <c r="C89" s="85" t="s">
        <v>93</v>
      </c>
      <c r="D89" s="61"/>
      <c r="E89" s="61"/>
      <c r="F89" s="61"/>
      <c r="G89" s="61"/>
      <c r="H89" s="61"/>
      <c r="I89" s="157"/>
      <c r="J89" s="166">
        <f>BK89</f>
        <v>0</v>
      </c>
      <c r="K89" s="61"/>
      <c r="L89" s="59"/>
      <c r="M89" s="82"/>
      <c r="N89" s="83"/>
      <c r="O89" s="83"/>
      <c r="P89" s="167">
        <f>P90+P137</f>
        <v>0</v>
      </c>
      <c r="Q89" s="83"/>
      <c r="R89" s="167">
        <f>R90+R137</f>
        <v>0</v>
      </c>
      <c r="S89" s="83"/>
      <c r="T89" s="168">
        <f>T90+T137</f>
        <v>0</v>
      </c>
      <c r="AT89" s="22" t="s">
        <v>69</v>
      </c>
      <c r="AU89" s="22" t="s">
        <v>94</v>
      </c>
      <c r="BK89" s="169">
        <f>BK90+BK137</f>
        <v>0</v>
      </c>
    </row>
    <row r="90" spans="2:65" s="10" customFormat="1" ht="37.35" customHeight="1">
      <c r="B90" s="170"/>
      <c r="C90" s="171"/>
      <c r="D90" s="172" t="s">
        <v>69</v>
      </c>
      <c r="E90" s="173" t="s">
        <v>117</v>
      </c>
      <c r="F90" s="173" t="s">
        <v>118</v>
      </c>
      <c r="G90" s="171"/>
      <c r="H90" s="171"/>
      <c r="I90" s="174"/>
      <c r="J90" s="175">
        <f>BK90</f>
        <v>0</v>
      </c>
      <c r="K90" s="171"/>
      <c r="L90" s="176"/>
      <c r="M90" s="177"/>
      <c r="N90" s="178"/>
      <c r="O90" s="178"/>
      <c r="P90" s="179">
        <f>P91+P104+P108+P114+P119</f>
        <v>0</v>
      </c>
      <c r="Q90" s="178"/>
      <c r="R90" s="179">
        <f>R91+R104+R108+R114+R119</f>
        <v>0</v>
      </c>
      <c r="S90" s="178"/>
      <c r="T90" s="180">
        <f>T91+T104+T108+T114+T119</f>
        <v>0</v>
      </c>
      <c r="AR90" s="181" t="s">
        <v>78</v>
      </c>
      <c r="AT90" s="182" t="s">
        <v>69</v>
      </c>
      <c r="AU90" s="182" t="s">
        <v>70</v>
      </c>
      <c r="AY90" s="181" t="s">
        <v>119</v>
      </c>
      <c r="BK90" s="183">
        <f>BK91+BK104+BK108+BK114+BK119</f>
        <v>0</v>
      </c>
    </row>
    <row r="91" spans="2:65" s="10" customFormat="1" ht="19.899999999999999" customHeight="1">
      <c r="B91" s="170"/>
      <c r="C91" s="171"/>
      <c r="D91" s="184" t="s">
        <v>69</v>
      </c>
      <c r="E91" s="185" t="s">
        <v>120</v>
      </c>
      <c r="F91" s="185" t="s">
        <v>121</v>
      </c>
      <c r="G91" s="171"/>
      <c r="H91" s="171"/>
      <c r="I91" s="174"/>
      <c r="J91" s="186">
        <f>BK91</f>
        <v>0</v>
      </c>
      <c r="K91" s="171"/>
      <c r="L91" s="176"/>
      <c r="M91" s="177"/>
      <c r="N91" s="178"/>
      <c r="O91" s="178"/>
      <c r="P91" s="179">
        <f>SUM(P92:P103)</f>
        <v>0</v>
      </c>
      <c r="Q91" s="178"/>
      <c r="R91" s="179">
        <f>SUM(R92:R103)</f>
        <v>0</v>
      </c>
      <c r="S91" s="178"/>
      <c r="T91" s="180">
        <f>SUM(T92:T103)</f>
        <v>0</v>
      </c>
      <c r="AR91" s="181" t="s">
        <v>78</v>
      </c>
      <c r="AT91" s="182" t="s">
        <v>69</v>
      </c>
      <c r="AU91" s="182" t="s">
        <v>78</v>
      </c>
      <c r="AY91" s="181" t="s">
        <v>119</v>
      </c>
      <c r="BK91" s="183">
        <f>SUM(BK92:BK103)</f>
        <v>0</v>
      </c>
    </row>
    <row r="92" spans="2:65" s="1" customFormat="1" ht="22.5" customHeight="1">
      <c r="B92" s="39"/>
      <c r="C92" s="187" t="s">
        <v>78</v>
      </c>
      <c r="D92" s="187" t="s">
        <v>122</v>
      </c>
      <c r="E92" s="188" t="s">
        <v>123</v>
      </c>
      <c r="F92" s="189" t="s">
        <v>124</v>
      </c>
      <c r="G92" s="190" t="s">
        <v>125</v>
      </c>
      <c r="H92" s="191">
        <v>5</v>
      </c>
      <c r="I92" s="192"/>
      <c r="J92" s="193">
        <f t="shared" ref="J92:J102" si="0">ROUND(I92*H92,2)</f>
        <v>0</v>
      </c>
      <c r="K92" s="189" t="s">
        <v>21</v>
      </c>
      <c r="L92" s="59"/>
      <c r="M92" s="194" t="s">
        <v>21</v>
      </c>
      <c r="N92" s="195" t="s">
        <v>41</v>
      </c>
      <c r="O92" s="40"/>
      <c r="P92" s="196">
        <f t="shared" ref="P92:P102" si="1">O92*H92</f>
        <v>0</v>
      </c>
      <c r="Q92" s="196">
        <v>0</v>
      </c>
      <c r="R92" s="196">
        <f t="shared" ref="R92:R102" si="2">Q92*H92</f>
        <v>0</v>
      </c>
      <c r="S92" s="196">
        <v>0</v>
      </c>
      <c r="T92" s="197">
        <f t="shared" ref="T92:T102" si="3">S92*H92</f>
        <v>0</v>
      </c>
      <c r="AR92" s="22" t="s">
        <v>126</v>
      </c>
      <c r="AT92" s="22" t="s">
        <v>122</v>
      </c>
      <c r="AU92" s="22" t="s">
        <v>80</v>
      </c>
      <c r="AY92" s="22" t="s">
        <v>119</v>
      </c>
      <c r="BE92" s="198">
        <f t="shared" ref="BE92:BE102" si="4">IF(N92="základní",J92,0)</f>
        <v>0</v>
      </c>
      <c r="BF92" s="198">
        <f t="shared" ref="BF92:BF102" si="5">IF(N92="snížená",J92,0)</f>
        <v>0</v>
      </c>
      <c r="BG92" s="198">
        <f t="shared" ref="BG92:BG102" si="6">IF(N92="zákl. přenesená",J92,0)</f>
        <v>0</v>
      </c>
      <c r="BH92" s="198">
        <f t="shared" ref="BH92:BH102" si="7">IF(N92="sníž. přenesená",J92,0)</f>
        <v>0</v>
      </c>
      <c r="BI92" s="198">
        <f t="shared" ref="BI92:BI102" si="8">IF(N92="nulová",J92,0)</f>
        <v>0</v>
      </c>
      <c r="BJ92" s="22" t="s">
        <v>78</v>
      </c>
      <c r="BK92" s="198">
        <f t="shared" ref="BK92:BK102" si="9">ROUND(I92*H92,2)</f>
        <v>0</v>
      </c>
      <c r="BL92" s="22" t="s">
        <v>126</v>
      </c>
      <c r="BM92" s="22" t="s">
        <v>80</v>
      </c>
    </row>
    <row r="93" spans="2:65" s="1" customFormat="1" ht="22.5" customHeight="1">
      <c r="B93" s="39"/>
      <c r="C93" s="187" t="s">
        <v>80</v>
      </c>
      <c r="D93" s="187" t="s">
        <v>122</v>
      </c>
      <c r="E93" s="188" t="s">
        <v>127</v>
      </c>
      <c r="F93" s="189" t="s">
        <v>128</v>
      </c>
      <c r="G93" s="190" t="s">
        <v>125</v>
      </c>
      <c r="H93" s="191">
        <v>3</v>
      </c>
      <c r="I93" s="192"/>
      <c r="J93" s="193">
        <f t="shared" si="0"/>
        <v>0</v>
      </c>
      <c r="K93" s="189" t="s">
        <v>21</v>
      </c>
      <c r="L93" s="59"/>
      <c r="M93" s="194" t="s">
        <v>21</v>
      </c>
      <c r="N93" s="195" t="s">
        <v>41</v>
      </c>
      <c r="O93" s="40"/>
      <c r="P93" s="196">
        <f t="shared" si="1"/>
        <v>0</v>
      </c>
      <c r="Q93" s="196">
        <v>0</v>
      </c>
      <c r="R93" s="196">
        <f t="shared" si="2"/>
        <v>0</v>
      </c>
      <c r="S93" s="196">
        <v>0</v>
      </c>
      <c r="T93" s="197">
        <f t="shared" si="3"/>
        <v>0</v>
      </c>
      <c r="AR93" s="22" t="s">
        <v>126</v>
      </c>
      <c r="AT93" s="22" t="s">
        <v>122</v>
      </c>
      <c r="AU93" s="22" t="s">
        <v>80</v>
      </c>
      <c r="AY93" s="22" t="s">
        <v>119</v>
      </c>
      <c r="BE93" s="198">
        <f t="shared" si="4"/>
        <v>0</v>
      </c>
      <c r="BF93" s="198">
        <f t="shared" si="5"/>
        <v>0</v>
      </c>
      <c r="BG93" s="198">
        <f t="shared" si="6"/>
        <v>0</v>
      </c>
      <c r="BH93" s="198">
        <f t="shared" si="7"/>
        <v>0</v>
      </c>
      <c r="BI93" s="198">
        <f t="shared" si="8"/>
        <v>0</v>
      </c>
      <c r="BJ93" s="22" t="s">
        <v>78</v>
      </c>
      <c r="BK93" s="198">
        <f t="shared" si="9"/>
        <v>0</v>
      </c>
      <c r="BL93" s="22" t="s">
        <v>126</v>
      </c>
      <c r="BM93" s="22" t="s">
        <v>126</v>
      </c>
    </row>
    <row r="94" spans="2:65" s="1" customFormat="1" ht="22.5" customHeight="1">
      <c r="B94" s="39"/>
      <c r="C94" s="187" t="s">
        <v>129</v>
      </c>
      <c r="D94" s="187" t="s">
        <v>122</v>
      </c>
      <c r="E94" s="188" t="s">
        <v>130</v>
      </c>
      <c r="F94" s="189" t="s">
        <v>131</v>
      </c>
      <c r="G94" s="190" t="s">
        <v>125</v>
      </c>
      <c r="H94" s="191">
        <v>2</v>
      </c>
      <c r="I94" s="192"/>
      <c r="J94" s="193">
        <f t="shared" si="0"/>
        <v>0</v>
      </c>
      <c r="K94" s="189" t="s">
        <v>21</v>
      </c>
      <c r="L94" s="59"/>
      <c r="M94" s="194" t="s">
        <v>21</v>
      </c>
      <c r="N94" s="195" t="s">
        <v>41</v>
      </c>
      <c r="O94" s="40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AR94" s="22" t="s">
        <v>126</v>
      </c>
      <c r="AT94" s="22" t="s">
        <v>122</v>
      </c>
      <c r="AU94" s="22" t="s">
        <v>80</v>
      </c>
      <c r="AY94" s="22" t="s">
        <v>119</v>
      </c>
      <c r="BE94" s="198">
        <f t="shared" si="4"/>
        <v>0</v>
      </c>
      <c r="BF94" s="198">
        <f t="shared" si="5"/>
        <v>0</v>
      </c>
      <c r="BG94" s="198">
        <f t="shared" si="6"/>
        <v>0</v>
      </c>
      <c r="BH94" s="198">
        <f t="shared" si="7"/>
        <v>0</v>
      </c>
      <c r="BI94" s="198">
        <f t="shared" si="8"/>
        <v>0</v>
      </c>
      <c r="BJ94" s="22" t="s">
        <v>78</v>
      </c>
      <c r="BK94" s="198">
        <f t="shared" si="9"/>
        <v>0</v>
      </c>
      <c r="BL94" s="22" t="s">
        <v>126</v>
      </c>
      <c r="BM94" s="22" t="s">
        <v>132</v>
      </c>
    </row>
    <row r="95" spans="2:65" s="1" customFormat="1" ht="22.5" customHeight="1">
      <c r="B95" s="39"/>
      <c r="C95" s="187" t="s">
        <v>126</v>
      </c>
      <c r="D95" s="187" t="s">
        <v>122</v>
      </c>
      <c r="E95" s="188" t="s">
        <v>133</v>
      </c>
      <c r="F95" s="189" t="s">
        <v>134</v>
      </c>
      <c r="G95" s="190" t="s">
        <v>125</v>
      </c>
      <c r="H95" s="191">
        <v>7</v>
      </c>
      <c r="I95" s="192"/>
      <c r="J95" s="193">
        <f t="shared" si="0"/>
        <v>0</v>
      </c>
      <c r="K95" s="189" t="s">
        <v>21</v>
      </c>
      <c r="L95" s="59"/>
      <c r="M95" s="194" t="s">
        <v>21</v>
      </c>
      <c r="N95" s="195" t="s">
        <v>41</v>
      </c>
      <c r="O95" s="40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AR95" s="22" t="s">
        <v>126</v>
      </c>
      <c r="AT95" s="22" t="s">
        <v>122</v>
      </c>
      <c r="AU95" s="22" t="s">
        <v>80</v>
      </c>
      <c r="AY95" s="22" t="s">
        <v>119</v>
      </c>
      <c r="BE95" s="198">
        <f t="shared" si="4"/>
        <v>0</v>
      </c>
      <c r="BF95" s="198">
        <f t="shared" si="5"/>
        <v>0</v>
      </c>
      <c r="BG95" s="198">
        <f t="shared" si="6"/>
        <v>0</v>
      </c>
      <c r="BH95" s="198">
        <f t="shared" si="7"/>
        <v>0</v>
      </c>
      <c r="BI95" s="198">
        <f t="shared" si="8"/>
        <v>0</v>
      </c>
      <c r="BJ95" s="22" t="s">
        <v>78</v>
      </c>
      <c r="BK95" s="198">
        <f t="shared" si="9"/>
        <v>0</v>
      </c>
      <c r="BL95" s="22" t="s">
        <v>126</v>
      </c>
      <c r="BM95" s="22" t="s">
        <v>135</v>
      </c>
    </row>
    <row r="96" spans="2:65" s="1" customFormat="1" ht="22.5" customHeight="1">
      <c r="B96" s="39"/>
      <c r="C96" s="187" t="s">
        <v>136</v>
      </c>
      <c r="D96" s="187" t="s">
        <v>122</v>
      </c>
      <c r="E96" s="188" t="s">
        <v>137</v>
      </c>
      <c r="F96" s="189" t="s">
        <v>138</v>
      </c>
      <c r="G96" s="190" t="s">
        <v>125</v>
      </c>
      <c r="H96" s="191">
        <v>1</v>
      </c>
      <c r="I96" s="192"/>
      <c r="J96" s="193">
        <f t="shared" si="0"/>
        <v>0</v>
      </c>
      <c r="K96" s="189" t="s">
        <v>21</v>
      </c>
      <c r="L96" s="59"/>
      <c r="M96" s="194" t="s">
        <v>21</v>
      </c>
      <c r="N96" s="195" t="s">
        <v>41</v>
      </c>
      <c r="O96" s="40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AR96" s="22" t="s">
        <v>126</v>
      </c>
      <c r="AT96" s="22" t="s">
        <v>122</v>
      </c>
      <c r="AU96" s="22" t="s">
        <v>80</v>
      </c>
      <c r="AY96" s="22" t="s">
        <v>119</v>
      </c>
      <c r="BE96" s="198">
        <f t="shared" si="4"/>
        <v>0</v>
      </c>
      <c r="BF96" s="198">
        <f t="shared" si="5"/>
        <v>0</v>
      </c>
      <c r="BG96" s="198">
        <f t="shared" si="6"/>
        <v>0</v>
      </c>
      <c r="BH96" s="198">
        <f t="shared" si="7"/>
        <v>0</v>
      </c>
      <c r="BI96" s="198">
        <f t="shared" si="8"/>
        <v>0</v>
      </c>
      <c r="BJ96" s="22" t="s">
        <v>78</v>
      </c>
      <c r="BK96" s="198">
        <f t="shared" si="9"/>
        <v>0</v>
      </c>
      <c r="BL96" s="22" t="s">
        <v>126</v>
      </c>
      <c r="BM96" s="22" t="s">
        <v>139</v>
      </c>
    </row>
    <row r="97" spans="2:65" s="1" customFormat="1" ht="22.5" customHeight="1">
      <c r="B97" s="39"/>
      <c r="C97" s="187" t="s">
        <v>132</v>
      </c>
      <c r="D97" s="187" t="s">
        <v>122</v>
      </c>
      <c r="E97" s="188" t="s">
        <v>140</v>
      </c>
      <c r="F97" s="189" t="s">
        <v>141</v>
      </c>
      <c r="G97" s="190" t="s">
        <v>125</v>
      </c>
      <c r="H97" s="191">
        <v>1</v>
      </c>
      <c r="I97" s="192"/>
      <c r="J97" s="193">
        <f t="shared" si="0"/>
        <v>0</v>
      </c>
      <c r="K97" s="189" t="s">
        <v>21</v>
      </c>
      <c r="L97" s="59"/>
      <c r="M97" s="194" t="s">
        <v>21</v>
      </c>
      <c r="N97" s="195" t="s">
        <v>41</v>
      </c>
      <c r="O97" s="40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AR97" s="22" t="s">
        <v>126</v>
      </c>
      <c r="AT97" s="22" t="s">
        <v>122</v>
      </c>
      <c r="AU97" s="22" t="s">
        <v>80</v>
      </c>
      <c r="AY97" s="22" t="s">
        <v>119</v>
      </c>
      <c r="BE97" s="198">
        <f t="shared" si="4"/>
        <v>0</v>
      </c>
      <c r="BF97" s="198">
        <f t="shared" si="5"/>
        <v>0</v>
      </c>
      <c r="BG97" s="198">
        <f t="shared" si="6"/>
        <v>0</v>
      </c>
      <c r="BH97" s="198">
        <f t="shared" si="7"/>
        <v>0</v>
      </c>
      <c r="BI97" s="198">
        <f t="shared" si="8"/>
        <v>0</v>
      </c>
      <c r="BJ97" s="22" t="s">
        <v>78</v>
      </c>
      <c r="BK97" s="198">
        <f t="shared" si="9"/>
        <v>0</v>
      </c>
      <c r="BL97" s="22" t="s">
        <v>126</v>
      </c>
      <c r="BM97" s="22" t="s">
        <v>142</v>
      </c>
    </row>
    <row r="98" spans="2:65" s="1" customFormat="1" ht="22.5" customHeight="1">
      <c r="B98" s="39"/>
      <c r="C98" s="187" t="s">
        <v>143</v>
      </c>
      <c r="D98" s="187" t="s">
        <v>122</v>
      </c>
      <c r="E98" s="188" t="s">
        <v>144</v>
      </c>
      <c r="F98" s="189" t="s">
        <v>145</v>
      </c>
      <c r="G98" s="190" t="s">
        <v>125</v>
      </c>
      <c r="H98" s="191">
        <v>15</v>
      </c>
      <c r="I98" s="192"/>
      <c r="J98" s="193">
        <f t="shared" si="0"/>
        <v>0</v>
      </c>
      <c r="K98" s="189" t="s">
        <v>21</v>
      </c>
      <c r="L98" s="59"/>
      <c r="M98" s="194" t="s">
        <v>21</v>
      </c>
      <c r="N98" s="195" t="s">
        <v>41</v>
      </c>
      <c r="O98" s="40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AR98" s="22" t="s">
        <v>126</v>
      </c>
      <c r="AT98" s="22" t="s">
        <v>122</v>
      </c>
      <c r="AU98" s="22" t="s">
        <v>80</v>
      </c>
      <c r="AY98" s="22" t="s">
        <v>119</v>
      </c>
      <c r="BE98" s="198">
        <f t="shared" si="4"/>
        <v>0</v>
      </c>
      <c r="BF98" s="198">
        <f t="shared" si="5"/>
        <v>0</v>
      </c>
      <c r="BG98" s="198">
        <f t="shared" si="6"/>
        <v>0</v>
      </c>
      <c r="BH98" s="198">
        <f t="shared" si="7"/>
        <v>0</v>
      </c>
      <c r="BI98" s="198">
        <f t="shared" si="8"/>
        <v>0</v>
      </c>
      <c r="BJ98" s="22" t="s">
        <v>78</v>
      </c>
      <c r="BK98" s="198">
        <f t="shared" si="9"/>
        <v>0</v>
      </c>
      <c r="BL98" s="22" t="s">
        <v>126</v>
      </c>
      <c r="BM98" s="22" t="s">
        <v>146</v>
      </c>
    </row>
    <row r="99" spans="2:65" s="1" customFormat="1" ht="22.5" customHeight="1">
      <c r="B99" s="39"/>
      <c r="C99" s="187" t="s">
        <v>135</v>
      </c>
      <c r="D99" s="187" t="s">
        <v>122</v>
      </c>
      <c r="E99" s="188" t="s">
        <v>147</v>
      </c>
      <c r="F99" s="189" t="s">
        <v>148</v>
      </c>
      <c r="G99" s="190" t="s">
        <v>125</v>
      </c>
      <c r="H99" s="191">
        <v>2</v>
      </c>
      <c r="I99" s="192"/>
      <c r="J99" s="193">
        <f t="shared" si="0"/>
        <v>0</v>
      </c>
      <c r="K99" s="189" t="s">
        <v>21</v>
      </c>
      <c r="L99" s="59"/>
      <c r="M99" s="194" t="s">
        <v>21</v>
      </c>
      <c r="N99" s="195" t="s">
        <v>41</v>
      </c>
      <c r="O99" s="40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AR99" s="22" t="s">
        <v>126</v>
      </c>
      <c r="AT99" s="22" t="s">
        <v>122</v>
      </c>
      <c r="AU99" s="22" t="s">
        <v>80</v>
      </c>
      <c r="AY99" s="22" t="s">
        <v>119</v>
      </c>
      <c r="BE99" s="198">
        <f t="shared" si="4"/>
        <v>0</v>
      </c>
      <c r="BF99" s="198">
        <f t="shared" si="5"/>
        <v>0</v>
      </c>
      <c r="BG99" s="198">
        <f t="shared" si="6"/>
        <v>0</v>
      </c>
      <c r="BH99" s="198">
        <f t="shared" si="7"/>
        <v>0</v>
      </c>
      <c r="BI99" s="198">
        <f t="shared" si="8"/>
        <v>0</v>
      </c>
      <c r="BJ99" s="22" t="s">
        <v>78</v>
      </c>
      <c r="BK99" s="198">
        <f t="shared" si="9"/>
        <v>0</v>
      </c>
      <c r="BL99" s="22" t="s">
        <v>126</v>
      </c>
      <c r="BM99" s="22" t="s">
        <v>149</v>
      </c>
    </row>
    <row r="100" spans="2:65" s="1" customFormat="1" ht="22.5" customHeight="1">
      <c r="B100" s="39"/>
      <c r="C100" s="187" t="s">
        <v>150</v>
      </c>
      <c r="D100" s="187" t="s">
        <v>122</v>
      </c>
      <c r="E100" s="188" t="s">
        <v>151</v>
      </c>
      <c r="F100" s="189" t="s">
        <v>152</v>
      </c>
      <c r="G100" s="190" t="s">
        <v>125</v>
      </c>
      <c r="H100" s="191">
        <v>1</v>
      </c>
      <c r="I100" s="192"/>
      <c r="J100" s="193">
        <f t="shared" si="0"/>
        <v>0</v>
      </c>
      <c r="K100" s="189" t="s">
        <v>21</v>
      </c>
      <c r="L100" s="59"/>
      <c r="M100" s="194" t="s">
        <v>21</v>
      </c>
      <c r="N100" s="195" t="s">
        <v>41</v>
      </c>
      <c r="O100" s="40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AR100" s="22" t="s">
        <v>126</v>
      </c>
      <c r="AT100" s="22" t="s">
        <v>122</v>
      </c>
      <c r="AU100" s="22" t="s">
        <v>80</v>
      </c>
      <c r="AY100" s="22" t="s">
        <v>119</v>
      </c>
      <c r="BE100" s="198">
        <f t="shared" si="4"/>
        <v>0</v>
      </c>
      <c r="BF100" s="198">
        <f t="shared" si="5"/>
        <v>0</v>
      </c>
      <c r="BG100" s="198">
        <f t="shared" si="6"/>
        <v>0</v>
      </c>
      <c r="BH100" s="198">
        <f t="shared" si="7"/>
        <v>0</v>
      </c>
      <c r="BI100" s="198">
        <f t="shared" si="8"/>
        <v>0</v>
      </c>
      <c r="BJ100" s="22" t="s">
        <v>78</v>
      </c>
      <c r="BK100" s="198">
        <f t="shared" si="9"/>
        <v>0</v>
      </c>
      <c r="BL100" s="22" t="s">
        <v>126</v>
      </c>
      <c r="BM100" s="22" t="s">
        <v>153</v>
      </c>
    </row>
    <row r="101" spans="2:65" s="1" customFormat="1" ht="22.5" customHeight="1">
      <c r="B101" s="39"/>
      <c r="C101" s="187" t="s">
        <v>139</v>
      </c>
      <c r="D101" s="187" t="s">
        <v>122</v>
      </c>
      <c r="E101" s="188" t="s">
        <v>154</v>
      </c>
      <c r="F101" s="189" t="s">
        <v>155</v>
      </c>
      <c r="G101" s="190" t="s">
        <v>125</v>
      </c>
      <c r="H101" s="191">
        <v>3</v>
      </c>
      <c r="I101" s="192"/>
      <c r="J101" s="193">
        <f t="shared" si="0"/>
        <v>0</v>
      </c>
      <c r="K101" s="189" t="s">
        <v>21</v>
      </c>
      <c r="L101" s="59"/>
      <c r="M101" s="194" t="s">
        <v>21</v>
      </c>
      <c r="N101" s="195" t="s">
        <v>41</v>
      </c>
      <c r="O101" s="40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AR101" s="22" t="s">
        <v>126</v>
      </c>
      <c r="AT101" s="22" t="s">
        <v>122</v>
      </c>
      <c r="AU101" s="22" t="s">
        <v>80</v>
      </c>
      <c r="AY101" s="22" t="s">
        <v>119</v>
      </c>
      <c r="BE101" s="198">
        <f t="shared" si="4"/>
        <v>0</v>
      </c>
      <c r="BF101" s="198">
        <f t="shared" si="5"/>
        <v>0</v>
      </c>
      <c r="BG101" s="198">
        <f t="shared" si="6"/>
        <v>0</v>
      </c>
      <c r="BH101" s="198">
        <f t="shared" si="7"/>
        <v>0</v>
      </c>
      <c r="BI101" s="198">
        <f t="shared" si="8"/>
        <v>0</v>
      </c>
      <c r="BJ101" s="22" t="s">
        <v>78</v>
      </c>
      <c r="BK101" s="198">
        <f t="shared" si="9"/>
        <v>0</v>
      </c>
      <c r="BL101" s="22" t="s">
        <v>126</v>
      </c>
      <c r="BM101" s="22" t="s">
        <v>156</v>
      </c>
    </row>
    <row r="102" spans="2:65" s="1" customFormat="1" ht="22.5" customHeight="1">
      <c r="B102" s="39"/>
      <c r="C102" s="187" t="s">
        <v>157</v>
      </c>
      <c r="D102" s="187" t="s">
        <v>122</v>
      </c>
      <c r="E102" s="188" t="s">
        <v>158</v>
      </c>
      <c r="F102" s="189" t="s">
        <v>159</v>
      </c>
      <c r="G102" s="190" t="s">
        <v>125</v>
      </c>
      <c r="H102" s="191">
        <v>3</v>
      </c>
      <c r="I102" s="192"/>
      <c r="J102" s="193">
        <f t="shared" si="0"/>
        <v>0</v>
      </c>
      <c r="K102" s="189" t="s">
        <v>21</v>
      </c>
      <c r="L102" s="59"/>
      <c r="M102" s="194" t="s">
        <v>21</v>
      </c>
      <c r="N102" s="195" t="s">
        <v>41</v>
      </c>
      <c r="O102" s="40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AR102" s="22" t="s">
        <v>126</v>
      </c>
      <c r="AT102" s="22" t="s">
        <v>122</v>
      </c>
      <c r="AU102" s="22" t="s">
        <v>80</v>
      </c>
      <c r="AY102" s="22" t="s">
        <v>119</v>
      </c>
      <c r="BE102" s="198">
        <f t="shared" si="4"/>
        <v>0</v>
      </c>
      <c r="BF102" s="198">
        <f t="shared" si="5"/>
        <v>0</v>
      </c>
      <c r="BG102" s="198">
        <f t="shared" si="6"/>
        <v>0</v>
      </c>
      <c r="BH102" s="198">
        <f t="shared" si="7"/>
        <v>0</v>
      </c>
      <c r="BI102" s="198">
        <f t="shared" si="8"/>
        <v>0</v>
      </c>
      <c r="BJ102" s="22" t="s">
        <v>78</v>
      </c>
      <c r="BK102" s="198">
        <f t="shared" si="9"/>
        <v>0</v>
      </c>
      <c r="BL102" s="22" t="s">
        <v>126</v>
      </c>
      <c r="BM102" s="22" t="s">
        <v>160</v>
      </c>
    </row>
    <row r="103" spans="2:65" s="1" customFormat="1" ht="27">
      <c r="B103" s="39"/>
      <c r="C103" s="61"/>
      <c r="D103" s="199" t="s">
        <v>161</v>
      </c>
      <c r="E103" s="61"/>
      <c r="F103" s="200" t="s">
        <v>162</v>
      </c>
      <c r="G103" s="61"/>
      <c r="H103" s="61"/>
      <c r="I103" s="157"/>
      <c r="J103" s="61"/>
      <c r="K103" s="61"/>
      <c r="L103" s="59"/>
      <c r="M103" s="201"/>
      <c r="N103" s="40"/>
      <c r="O103" s="40"/>
      <c r="P103" s="40"/>
      <c r="Q103" s="40"/>
      <c r="R103" s="40"/>
      <c r="S103" s="40"/>
      <c r="T103" s="76"/>
      <c r="AT103" s="22" t="s">
        <v>161</v>
      </c>
      <c r="AU103" s="22" t="s">
        <v>80</v>
      </c>
    </row>
    <row r="104" spans="2:65" s="10" customFormat="1" ht="29.85" customHeight="1">
      <c r="B104" s="170"/>
      <c r="C104" s="171"/>
      <c r="D104" s="184" t="s">
        <v>69</v>
      </c>
      <c r="E104" s="185" t="s">
        <v>163</v>
      </c>
      <c r="F104" s="185" t="s">
        <v>164</v>
      </c>
      <c r="G104" s="171"/>
      <c r="H104" s="171"/>
      <c r="I104" s="174"/>
      <c r="J104" s="186">
        <f>BK104</f>
        <v>0</v>
      </c>
      <c r="K104" s="171"/>
      <c r="L104" s="176"/>
      <c r="M104" s="177"/>
      <c r="N104" s="178"/>
      <c r="O104" s="178"/>
      <c r="P104" s="179">
        <f>SUM(P105:P107)</f>
        <v>0</v>
      </c>
      <c r="Q104" s="178"/>
      <c r="R104" s="179">
        <f>SUM(R105:R107)</f>
        <v>0</v>
      </c>
      <c r="S104" s="178"/>
      <c r="T104" s="180">
        <f>SUM(T105:T107)</f>
        <v>0</v>
      </c>
      <c r="AR104" s="181" t="s">
        <v>78</v>
      </c>
      <c r="AT104" s="182" t="s">
        <v>69</v>
      </c>
      <c r="AU104" s="182" t="s">
        <v>78</v>
      </c>
      <c r="AY104" s="181" t="s">
        <v>119</v>
      </c>
      <c r="BK104" s="183">
        <f>SUM(BK105:BK107)</f>
        <v>0</v>
      </c>
    </row>
    <row r="105" spans="2:65" s="1" customFormat="1" ht="22.5" customHeight="1">
      <c r="B105" s="39"/>
      <c r="C105" s="187" t="s">
        <v>142</v>
      </c>
      <c r="D105" s="187" t="s">
        <v>122</v>
      </c>
      <c r="E105" s="188" t="s">
        <v>165</v>
      </c>
      <c r="F105" s="189" t="s">
        <v>166</v>
      </c>
      <c r="G105" s="190" t="s">
        <v>167</v>
      </c>
      <c r="H105" s="191">
        <v>30</v>
      </c>
      <c r="I105" s="192"/>
      <c r="J105" s="193">
        <f>ROUND(I105*H105,2)</f>
        <v>0</v>
      </c>
      <c r="K105" s="189" t="s">
        <v>21</v>
      </c>
      <c r="L105" s="59"/>
      <c r="M105" s="194" t="s">
        <v>21</v>
      </c>
      <c r="N105" s="195" t="s">
        <v>41</v>
      </c>
      <c r="O105" s="40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22" t="s">
        <v>126</v>
      </c>
      <c r="AT105" s="22" t="s">
        <v>122</v>
      </c>
      <c r="AU105" s="22" t="s">
        <v>80</v>
      </c>
      <c r="AY105" s="22" t="s">
        <v>119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2" t="s">
        <v>78</v>
      </c>
      <c r="BK105" s="198">
        <f>ROUND(I105*H105,2)</f>
        <v>0</v>
      </c>
      <c r="BL105" s="22" t="s">
        <v>126</v>
      </c>
      <c r="BM105" s="22" t="s">
        <v>168</v>
      </c>
    </row>
    <row r="106" spans="2:65" s="1" customFormat="1" ht="22.5" customHeight="1">
      <c r="B106" s="39"/>
      <c r="C106" s="187" t="s">
        <v>169</v>
      </c>
      <c r="D106" s="187" t="s">
        <v>122</v>
      </c>
      <c r="E106" s="188" t="s">
        <v>170</v>
      </c>
      <c r="F106" s="189" t="s">
        <v>171</v>
      </c>
      <c r="G106" s="190" t="s">
        <v>167</v>
      </c>
      <c r="H106" s="191">
        <v>20</v>
      </c>
      <c r="I106" s="192"/>
      <c r="J106" s="193">
        <f>ROUND(I106*H106,2)</f>
        <v>0</v>
      </c>
      <c r="K106" s="189" t="s">
        <v>21</v>
      </c>
      <c r="L106" s="59"/>
      <c r="M106" s="194" t="s">
        <v>21</v>
      </c>
      <c r="N106" s="195" t="s">
        <v>41</v>
      </c>
      <c r="O106" s="40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AR106" s="22" t="s">
        <v>126</v>
      </c>
      <c r="AT106" s="22" t="s">
        <v>122</v>
      </c>
      <c r="AU106" s="22" t="s">
        <v>80</v>
      </c>
      <c r="AY106" s="22" t="s">
        <v>119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22" t="s">
        <v>78</v>
      </c>
      <c r="BK106" s="198">
        <f>ROUND(I106*H106,2)</f>
        <v>0</v>
      </c>
      <c r="BL106" s="22" t="s">
        <v>126</v>
      </c>
      <c r="BM106" s="22" t="s">
        <v>172</v>
      </c>
    </row>
    <row r="107" spans="2:65" s="1" customFormat="1" ht="27">
      <c r="B107" s="39"/>
      <c r="C107" s="61"/>
      <c r="D107" s="199" t="s">
        <v>161</v>
      </c>
      <c r="E107" s="61"/>
      <c r="F107" s="200" t="s">
        <v>162</v>
      </c>
      <c r="G107" s="61"/>
      <c r="H107" s="61"/>
      <c r="I107" s="157"/>
      <c r="J107" s="61"/>
      <c r="K107" s="61"/>
      <c r="L107" s="59"/>
      <c r="M107" s="201"/>
      <c r="N107" s="40"/>
      <c r="O107" s="40"/>
      <c r="P107" s="40"/>
      <c r="Q107" s="40"/>
      <c r="R107" s="40"/>
      <c r="S107" s="40"/>
      <c r="T107" s="76"/>
      <c r="AT107" s="22" t="s">
        <v>161</v>
      </c>
      <c r="AU107" s="22" t="s">
        <v>80</v>
      </c>
    </row>
    <row r="108" spans="2:65" s="10" customFormat="1" ht="29.85" customHeight="1">
      <c r="B108" s="170"/>
      <c r="C108" s="171"/>
      <c r="D108" s="184" t="s">
        <v>69</v>
      </c>
      <c r="E108" s="185" t="s">
        <v>173</v>
      </c>
      <c r="F108" s="185" t="s">
        <v>174</v>
      </c>
      <c r="G108" s="171"/>
      <c r="H108" s="171"/>
      <c r="I108" s="174"/>
      <c r="J108" s="186">
        <f>BK108</f>
        <v>0</v>
      </c>
      <c r="K108" s="171"/>
      <c r="L108" s="176"/>
      <c r="M108" s="177"/>
      <c r="N108" s="178"/>
      <c r="O108" s="178"/>
      <c r="P108" s="179">
        <f>SUM(P109:P113)</f>
        <v>0</v>
      </c>
      <c r="Q108" s="178"/>
      <c r="R108" s="179">
        <f>SUM(R109:R113)</f>
        <v>0</v>
      </c>
      <c r="S108" s="178"/>
      <c r="T108" s="180">
        <f>SUM(T109:T113)</f>
        <v>0</v>
      </c>
      <c r="AR108" s="181" t="s">
        <v>78</v>
      </c>
      <c r="AT108" s="182" t="s">
        <v>69</v>
      </c>
      <c r="AU108" s="182" t="s">
        <v>78</v>
      </c>
      <c r="AY108" s="181" t="s">
        <v>119</v>
      </c>
      <c r="BK108" s="183">
        <f>SUM(BK109:BK113)</f>
        <v>0</v>
      </c>
    </row>
    <row r="109" spans="2:65" s="1" customFormat="1" ht="22.5" customHeight="1">
      <c r="B109" s="39"/>
      <c r="C109" s="187" t="s">
        <v>146</v>
      </c>
      <c r="D109" s="187" t="s">
        <v>122</v>
      </c>
      <c r="E109" s="188" t="s">
        <v>175</v>
      </c>
      <c r="F109" s="189" t="s">
        <v>176</v>
      </c>
      <c r="G109" s="190" t="s">
        <v>167</v>
      </c>
      <c r="H109" s="191">
        <v>40</v>
      </c>
      <c r="I109" s="192"/>
      <c r="J109" s="193">
        <f>ROUND(I109*H109,2)</f>
        <v>0</v>
      </c>
      <c r="K109" s="189" t="s">
        <v>21</v>
      </c>
      <c r="L109" s="59"/>
      <c r="M109" s="194" t="s">
        <v>21</v>
      </c>
      <c r="N109" s="195" t="s">
        <v>41</v>
      </c>
      <c r="O109" s="40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AR109" s="22" t="s">
        <v>126</v>
      </c>
      <c r="AT109" s="22" t="s">
        <v>122</v>
      </c>
      <c r="AU109" s="22" t="s">
        <v>80</v>
      </c>
      <c r="AY109" s="22" t="s">
        <v>119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22" t="s">
        <v>78</v>
      </c>
      <c r="BK109" s="198">
        <f>ROUND(I109*H109,2)</f>
        <v>0</v>
      </c>
      <c r="BL109" s="22" t="s">
        <v>126</v>
      </c>
      <c r="BM109" s="22" t="s">
        <v>177</v>
      </c>
    </row>
    <row r="110" spans="2:65" s="1" customFormat="1" ht="22.5" customHeight="1">
      <c r="B110" s="39"/>
      <c r="C110" s="187" t="s">
        <v>10</v>
      </c>
      <c r="D110" s="187" t="s">
        <v>122</v>
      </c>
      <c r="E110" s="188" t="s">
        <v>178</v>
      </c>
      <c r="F110" s="189" t="s">
        <v>179</v>
      </c>
      <c r="G110" s="190" t="s">
        <v>167</v>
      </c>
      <c r="H110" s="191">
        <v>115</v>
      </c>
      <c r="I110" s="192"/>
      <c r="J110" s="193">
        <f>ROUND(I110*H110,2)</f>
        <v>0</v>
      </c>
      <c r="K110" s="189" t="s">
        <v>21</v>
      </c>
      <c r="L110" s="59"/>
      <c r="M110" s="194" t="s">
        <v>21</v>
      </c>
      <c r="N110" s="195" t="s">
        <v>41</v>
      </c>
      <c r="O110" s="40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AR110" s="22" t="s">
        <v>126</v>
      </c>
      <c r="AT110" s="22" t="s">
        <v>122</v>
      </c>
      <c r="AU110" s="22" t="s">
        <v>80</v>
      </c>
      <c r="AY110" s="22" t="s">
        <v>119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22" t="s">
        <v>78</v>
      </c>
      <c r="BK110" s="198">
        <f>ROUND(I110*H110,2)</f>
        <v>0</v>
      </c>
      <c r="BL110" s="22" t="s">
        <v>126</v>
      </c>
      <c r="BM110" s="22" t="s">
        <v>180</v>
      </c>
    </row>
    <row r="111" spans="2:65" s="1" customFormat="1" ht="22.5" customHeight="1">
      <c r="B111" s="39"/>
      <c r="C111" s="187" t="s">
        <v>149</v>
      </c>
      <c r="D111" s="187" t="s">
        <v>122</v>
      </c>
      <c r="E111" s="188" t="s">
        <v>181</v>
      </c>
      <c r="F111" s="189" t="s">
        <v>182</v>
      </c>
      <c r="G111" s="190" t="s">
        <v>167</v>
      </c>
      <c r="H111" s="191">
        <v>22</v>
      </c>
      <c r="I111" s="192"/>
      <c r="J111" s="193">
        <f>ROUND(I111*H111,2)</f>
        <v>0</v>
      </c>
      <c r="K111" s="189" t="s">
        <v>21</v>
      </c>
      <c r="L111" s="59"/>
      <c r="M111" s="194" t="s">
        <v>21</v>
      </c>
      <c r="N111" s="195" t="s">
        <v>41</v>
      </c>
      <c r="O111" s="40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AR111" s="22" t="s">
        <v>126</v>
      </c>
      <c r="AT111" s="22" t="s">
        <v>122</v>
      </c>
      <c r="AU111" s="22" t="s">
        <v>80</v>
      </c>
      <c r="AY111" s="22" t="s">
        <v>119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22" t="s">
        <v>78</v>
      </c>
      <c r="BK111" s="198">
        <f>ROUND(I111*H111,2)</f>
        <v>0</v>
      </c>
      <c r="BL111" s="22" t="s">
        <v>126</v>
      </c>
      <c r="BM111" s="22" t="s">
        <v>183</v>
      </c>
    </row>
    <row r="112" spans="2:65" s="1" customFormat="1" ht="22.5" customHeight="1">
      <c r="B112" s="39"/>
      <c r="C112" s="187" t="s">
        <v>184</v>
      </c>
      <c r="D112" s="187" t="s">
        <v>122</v>
      </c>
      <c r="E112" s="188" t="s">
        <v>185</v>
      </c>
      <c r="F112" s="189" t="s">
        <v>186</v>
      </c>
      <c r="G112" s="190" t="s">
        <v>167</v>
      </c>
      <c r="H112" s="191">
        <v>20</v>
      </c>
      <c r="I112" s="192"/>
      <c r="J112" s="193">
        <f>ROUND(I112*H112,2)</f>
        <v>0</v>
      </c>
      <c r="K112" s="189" t="s">
        <v>21</v>
      </c>
      <c r="L112" s="59"/>
      <c r="M112" s="194" t="s">
        <v>21</v>
      </c>
      <c r="N112" s="195" t="s">
        <v>41</v>
      </c>
      <c r="O112" s="40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AR112" s="22" t="s">
        <v>126</v>
      </c>
      <c r="AT112" s="22" t="s">
        <v>122</v>
      </c>
      <c r="AU112" s="22" t="s">
        <v>80</v>
      </c>
      <c r="AY112" s="22" t="s">
        <v>119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22" t="s">
        <v>78</v>
      </c>
      <c r="BK112" s="198">
        <f>ROUND(I112*H112,2)</f>
        <v>0</v>
      </c>
      <c r="BL112" s="22" t="s">
        <v>126</v>
      </c>
      <c r="BM112" s="22" t="s">
        <v>187</v>
      </c>
    </row>
    <row r="113" spans="2:65" s="1" customFormat="1" ht="22.5" customHeight="1">
      <c r="B113" s="39"/>
      <c r="C113" s="187" t="s">
        <v>153</v>
      </c>
      <c r="D113" s="187" t="s">
        <v>122</v>
      </c>
      <c r="E113" s="188" t="s">
        <v>188</v>
      </c>
      <c r="F113" s="189" t="s">
        <v>189</v>
      </c>
      <c r="G113" s="190" t="s">
        <v>167</v>
      </c>
      <c r="H113" s="191">
        <v>20</v>
      </c>
      <c r="I113" s="192"/>
      <c r="J113" s="193">
        <f>ROUND(I113*H113,2)</f>
        <v>0</v>
      </c>
      <c r="K113" s="189" t="s">
        <v>21</v>
      </c>
      <c r="L113" s="59"/>
      <c r="M113" s="194" t="s">
        <v>21</v>
      </c>
      <c r="N113" s="195" t="s">
        <v>41</v>
      </c>
      <c r="O113" s="40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AR113" s="22" t="s">
        <v>126</v>
      </c>
      <c r="AT113" s="22" t="s">
        <v>122</v>
      </c>
      <c r="AU113" s="22" t="s">
        <v>80</v>
      </c>
      <c r="AY113" s="22" t="s">
        <v>119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22" t="s">
        <v>78</v>
      </c>
      <c r="BK113" s="198">
        <f>ROUND(I113*H113,2)</f>
        <v>0</v>
      </c>
      <c r="BL113" s="22" t="s">
        <v>126</v>
      </c>
      <c r="BM113" s="22" t="s">
        <v>190</v>
      </c>
    </row>
    <row r="114" spans="2:65" s="10" customFormat="1" ht="29.85" customHeight="1">
      <c r="B114" s="170"/>
      <c r="C114" s="171"/>
      <c r="D114" s="184" t="s">
        <v>69</v>
      </c>
      <c r="E114" s="185" t="s">
        <v>191</v>
      </c>
      <c r="F114" s="185" t="s">
        <v>192</v>
      </c>
      <c r="G114" s="171"/>
      <c r="H114" s="171"/>
      <c r="I114" s="174"/>
      <c r="J114" s="186">
        <f>BK114</f>
        <v>0</v>
      </c>
      <c r="K114" s="171"/>
      <c r="L114" s="176"/>
      <c r="M114" s="177"/>
      <c r="N114" s="178"/>
      <c r="O114" s="178"/>
      <c r="P114" s="179">
        <f>SUM(P115:P118)</f>
        <v>0</v>
      </c>
      <c r="Q114" s="178"/>
      <c r="R114" s="179">
        <f>SUM(R115:R118)</f>
        <v>0</v>
      </c>
      <c r="S114" s="178"/>
      <c r="T114" s="180">
        <f>SUM(T115:T118)</f>
        <v>0</v>
      </c>
      <c r="AR114" s="181" t="s">
        <v>78</v>
      </c>
      <c r="AT114" s="182" t="s">
        <v>69</v>
      </c>
      <c r="AU114" s="182" t="s">
        <v>78</v>
      </c>
      <c r="AY114" s="181" t="s">
        <v>119</v>
      </c>
      <c r="BK114" s="183">
        <f>SUM(BK115:BK118)</f>
        <v>0</v>
      </c>
    </row>
    <row r="115" spans="2:65" s="1" customFormat="1" ht="22.5" customHeight="1">
      <c r="B115" s="39"/>
      <c r="C115" s="187" t="s">
        <v>193</v>
      </c>
      <c r="D115" s="187" t="s">
        <v>122</v>
      </c>
      <c r="E115" s="188" t="s">
        <v>194</v>
      </c>
      <c r="F115" s="189" t="s">
        <v>195</v>
      </c>
      <c r="G115" s="190" t="s">
        <v>125</v>
      </c>
      <c r="H115" s="191">
        <v>12</v>
      </c>
      <c r="I115" s="192"/>
      <c r="J115" s="193">
        <f>ROUND(I115*H115,2)</f>
        <v>0</v>
      </c>
      <c r="K115" s="189" t="s">
        <v>21</v>
      </c>
      <c r="L115" s="59"/>
      <c r="M115" s="194" t="s">
        <v>21</v>
      </c>
      <c r="N115" s="195" t="s">
        <v>41</v>
      </c>
      <c r="O115" s="40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AR115" s="22" t="s">
        <v>126</v>
      </c>
      <c r="AT115" s="22" t="s">
        <v>122</v>
      </c>
      <c r="AU115" s="22" t="s">
        <v>80</v>
      </c>
      <c r="AY115" s="22" t="s">
        <v>119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22" t="s">
        <v>78</v>
      </c>
      <c r="BK115" s="198">
        <f>ROUND(I115*H115,2)</f>
        <v>0</v>
      </c>
      <c r="BL115" s="22" t="s">
        <v>126</v>
      </c>
      <c r="BM115" s="22" t="s">
        <v>196</v>
      </c>
    </row>
    <row r="116" spans="2:65" s="1" customFormat="1" ht="22.5" customHeight="1">
      <c r="B116" s="39"/>
      <c r="C116" s="187" t="s">
        <v>156</v>
      </c>
      <c r="D116" s="187" t="s">
        <v>122</v>
      </c>
      <c r="E116" s="188" t="s">
        <v>197</v>
      </c>
      <c r="F116" s="189" t="s">
        <v>198</v>
      </c>
      <c r="G116" s="190" t="s">
        <v>125</v>
      </c>
      <c r="H116" s="191">
        <v>6</v>
      </c>
      <c r="I116" s="192"/>
      <c r="J116" s="193">
        <f>ROUND(I116*H116,2)</f>
        <v>0</v>
      </c>
      <c r="K116" s="189" t="s">
        <v>21</v>
      </c>
      <c r="L116" s="59"/>
      <c r="M116" s="194" t="s">
        <v>21</v>
      </c>
      <c r="N116" s="195" t="s">
        <v>41</v>
      </c>
      <c r="O116" s="40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AR116" s="22" t="s">
        <v>126</v>
      </c>
      <c r="AT116" s="22" t="s">
        <v>122</v>
      </c>
      <c r="AU116" s="22" t="s">
        <v>80</v>
      </c>
      <c r="AY116" s="22" t="s">
        <v>119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22" t="s">
        <v>78</v>
      </c>
      <c r="BK116" s="198">
        <f>ROUND(I116*H116,2)</f>
        <v>0</v>
      </c>
      <c r="BL116" s="22" t="s">
        <v>126</v>
      </c>
      <c r="BM116" s="22" t="s">
        <v>199</v>
      </c>
    </row>
    <row r="117" spans="2:65" s="1" customFormat="1" ht="22.5" customHeight="1">
      <c r="B117" s="39"/>
      <c r="C117" s="187" t="s">
        <v>9</v>
      </c>
      <c r="D117" s="187" t="s">
        <v>122</v>
      </c>
      <c r="E117" s="188" t="s">
        <v>200</v>
      </c>
      <c r="F117" s="189" t="s">
        <v>201</v>
      </c>
      <c r="G117" s="190" t="s">
        <v>125</v>
      </c>
      <c r="H117" s="191">
        <v>3</v>
      </c>
      <c r="I117" s="192"/>
      <c r="J117" s="193">
        <f>ROUND(I117*H117,2)</f>
        <v>0</v>
      </c>
      <c r="K117" s="189" t="s">
        <v>21</v>
      </c>
      <c r="L117" s="59"/>
      <c r="M117" s="194" t="s">
        <v>21</v>
      </c>
      <c r="N117" s="195" t="s">
        <v>41</v>
      </c>
      <c r="O117" s="40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22" t="s">
        <v>126</v>
      </c>
      <c r="AT117" s="22" t="s">
        <v>122</v>
      </c>
      <c r="AU117" s="22" t="s">
        <v>80</v>
      </c>
      <c r="AY117" s="22" t="s">
        <v>119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22" t="s">
        <v>78</v>
      </c>
      <c r="BK117" s="198">
        <f>ROUND(I117*H117,2)</f>
        <v>0</v>
      </c>
      <c r="BL117" s="22" t="s">
        <v>126</v>
      </c>
      <c r="BM117" s="22" t="s">
        <v>202</v>
      </c>
    </row>
    <row r="118" spans="2:65" s="1" customFormat="1" ht="27">
      <c r="B118" s="39"/>
      <c r="C118" s="61"/>
      <c r="D118" s="199" t="s">
        <v>161</v>
      </c>
      <c r="E118" s="61"/>
      <c r="F118" s="200" t="s">
        <v>162</v>
      </c>
      <c r="G118" s="61"/>
      <c r="H118" s="61"/>
      <c r="I118" s="157"/>
      <c r="J118" s="61"/>
      <c r="K118" s="61"/>
      <c r="L118" s="59"/>
      <c r="M118" s="201"/>
      <c r="N118" s="40"/>
      <c r="O118" s="40"/>
      <c r="P118" s="40"/>
      <c r="Q118" s="40"/>
      <c r="R118" s="40"/>
      <c r="S118" s="40"/>
      <c r="T118" s="76"/>
      <c r="AT118" s="22" t="s">
        <v>161</v>
      </c>
      <c r="AU118" s="22" t="s">
        <v>80</v>
      </c>
    </row>
    <row r="119" spans="2:65" s="10" customFormat="1" ht="29.85" customHeight="1">
      <c r="B119" s="170"/>
      <c r="C119" s="171"/>
      <c r="D119" s="184" t="s">
        <v>69</v>
      </c>
      <c r="E119" s="185" t="s">
        <v>203</v>
      </c>
      <c r="F119" s="185" t="s">
        <v>204</v>
      </c>
      <c r="G119" s="171"/>
      <c r="H119" s="171"/>
      <c r="I119" s="174"/>
      <c r="J119" s="186">
        <f>BK119</f>
        <v>0</v>
      </c>
      <c r="K119" s="171"/>
      <c r="L119" s="176"/>
      <c r="M119" s="177"/>
      <c r="N119" s="178"/>
      <c r="O119" s="178"/>
      <c r="P119" s="179">
        <f>SUM(P120:P136)</f>
        <v>0</v>
      </c>
      <c r="Q119" s="178"/>
      <c r="R119" s="179">
        <f>SUM(R120:R136)</f>
        <v>0</v>
      </c>
      <c r="S119" s="178"/>
      <c r="T119" s="180">
        <f>SUM(T120:T136)</f>
        <v>0</v>
      </c>
      <c r="AR119" s="181" t="s">
        <v>78</v>
      </c>
      <c r="AT119" s="182" t="s">
        <v>69</v>
      </c>
      <c r="AU119" s="182" t="s">
        <v>78</v>
      </c>
      <c r="AY119" s="181" t="s">
        <v>119</v>
      </c>
      <c r="BK119" s="183">
        <f>SUM(BK120:BK136)</f>
        <v>0</v>
      </c>
    </row>
    <row r="120" spans="2:65" s="1" customFormat="1" ht="44.25" customHeight="1">
      <c r="B120" s="39"/>
      <c r="C120" s="187" t="s">
        <v>160</v>
      </c>
      <c r="D120" s="187" t="s">
        <v>122</v>
      </c>
      <c r="E120" s="188" t="s">
        <v>205</v>
      </c>
      <c r="F120" s="189" t="s">
        <v>206</v>
      </c>
      <c r="G120" s="190" t="s">
        <v>125</v>
      </c>
      <c r="H120" s="191">
        <v>1</v>
      </c>
      <c r="I120" s="192"/>
      <c r="J120" s="193">
        <f>ROUND(I120*H120,2)</f>
        <v>0</v>
      </c>
      <c r="K120" s="189" t="s">
        <v>21</v>
      </c>
      <c r="L120" s="59"/>
      <c r="M120" s="194" t="s">
        <v>21</v>
      </c>
      <c r="N120" s="195" t="s">
        <v>41</v>
      </c>
      <c r="O120" s="40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22" t="s">
        <v>126</v>
      </c>
      <c r="AT120" s="22" t="s">
        <v>122</v>
      </c>
      <c r="AU120" s="22" t="s">
        <v>80</v>
      </c>
      <c r="AY120" s="22" t="s">
        <v>119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22" t="s">
        <v>78</v>
      </c>
      <c r="BK120" s="198">
        <f>ROUND(I120*H120,2)</f>
        <v>0</v>
      </c>
      <c r="BL120" s="22" t="s">
        <v>126</v>
      </c>
      <c r="BM120" s="22" t="s">
        <v>207</v>
      </c>
    </row>
    <row r="121" spans="2:65" s="1" customFormat="1" ht="40.5">
      <c r="B121" s="39"/>
      <c r="C121" s="61"/>
      <c r="D121" s="199" t="s">
        <v>161</v>
      </c>
      <c r="E121" s="61"/>
      <c r="F121" s="200" t="s">
        <v>208</v>
      </c>
      <c r="G121" s="61"/>
      <c r="H121" s="61"/>
      <c r="I121" s="157"/>
      <c r="J121" s="61"/>
      <c r="K121" s="61"/>
      <c r="L121" s="59"/>
      <c r="M121" s="201"/>
      <c r="N121" s="40"/>
      <c r="O121" s="40"/>
      <c r="P121" s="40"/>
      <c r="Q121" s="40"/>
      <c r="R121" s="40"/>
      <c r="S121" s="40"/>
      <c r="T121" s="76"/>
      <c r="AT121" s="22" t="s">
        <v>161</v>
      </c>
      <c r="AU121" s="22" t="s">
        <v>80</v>
      </c>
    </row>
    <row r="122" spans="2:65" s="11" customFormat="1">
      <c r="B122" s="202"/>
      <c r="C122" s="203"/>
      <c r="D122" s="199" t="s">
        <v>209</v>
      </c>
      <c r="E122" s="204" t="s">
        <v>21</v>
      </c>
      <c r="F122" s="205" t="s">
        <v>210</v>
      </c>
      <c r="G122" s="203"/>
      <c r="H122" s="206" t="s">
        <v>21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209</v>
      </c>
      <c r="AU122" s="212" t="s">
        <v>80</v>
      </c>
      <c r="AV122" s="11" t="s">
        <v>78</v>
      </c>
      <c r="AW122" s="11" t="s">
        <v>33</v>
      </c>
      <c r="AX122" s="11" t="s">
        <v>70</v>
      </c>
      <c r="AY122" s="212" t="s">
        <v>119</v>
      </c>
    </row>
    <row r="123" spans="2:65" s="11" customFormat="1" ht="27">
      <c r="B123" s="202"/>
      <c r="C123" s="203"/>
      <c r="D123" s="199" t="s">
        <v>209</v>
      </c>
      <c r="E123" s="204" t="s">
        <v>21</v>
      </c>
      <c r="F123" s="205" t="s">
        <v>211</v>
      </c>
      <c r="G123" s="203"/>
      <c r="H123" s="206" t="s">
        <v>21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209</v>
      </c>
      <c r="AU123" s="212" t="s">
        <v>80</v>
      </c>
      <c r="AV123" s="11" t="s">
        <v>78</v>
      </c>
      <c r="AW123" s="11" t="s">
        <v>33</v>
      </c>
      <c r="AX123" s="11" t="s">
        <v>70</v>
      </c>
      <c r="AY123" s="212" t="s">
        <v>119</v>
      </c>
    </row>
    <row r="124" spans="2:65" s="11" customFormat="1">
      <c r="B124" s="202"/>
      <c r="C124" s="203"/>
      <c r="D124" s="199" t="s">
        <v>209</v>
      </c>
      <c r="E124" s="204" t="s">
        <v>21</v>
      </c>
      <c r="F124" s="205" t="s">
        <v>212</v>
      </c>
      <c r="G124" s="203"/>
      <c r="H124" s="206" t="s">
        <v>21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209</v>
      </c>
      <c r="AU124" s="212" t="s">
        <v>80</v>
      </c>
      <c r="AV124" s="11" t="s">
        <v>78</v>
      </c>
      <c r="AW124" s="11" t="s">
        <v>33</v>
      </c>
      <c r="AX124" s="11" t="s">
        <v>70</v>
      </c>
      <c r="AY124" s="212" t="s">
        <v>119</v>
      </c>
    </row>
    <row r="125" spans="2:65" s="11" customFormat="1">
      <c r="B125" s="202"/>
      <c r="C125" s="203"/>
      <c r="D125" s="199" t="s">
        <v>209</v>
      </c>
      <c r="E125" s="204" t="s">
        <v>21</v>
      </c>
      <c r="F125" s="205" t="s">
        <v>213</v>
      </c>
      <c r="G125" s="203"/>
      <c r="H125" s="206" t="s">
        <v>21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209</v>
      </c>
      <c r="AU125" s="212" t="s">
        <v>80</v>
      </c>
      <c r="AV125" s="11" t="s">
        <v>78</v>
      </c>
      <c r="AW125" s="11" t="s">
        <v>33</v>
      </c>
      <c r="AX125" s="11" t="s">
        <v>70</v>
      </c>
      <c r="AY125" s="212" t="s">
        <v>119</v>
      </c>
    </row>
    <row r="126" spans="2:65" s="11" customFormat="1">
      <c r="B126" s="202"/>
      <c r="C126" s="203"/>
      <c r="D126" s="199" t="s">
        <v>209</v>
      </c>
      <c r="E126" s="204" t="s">
        <v>21</v>
      </c>
      <c r="F126" s="205" t="s">
        <v>214</v>
      </c>
      <c r="G126" s="203"/>
      <c r="H126" s="206" t="s">
        <v>21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209</v>
      </c>
      <c r="AU126" s="212" t="s">
        <v>80</v>
      </c>
      <c r="AV126" s="11" t="s">
        <v>78</v>
      </c>
      <c r="AW126" s="11" t="s">
        <v>33</v>
      </c>
      <c r="AX126" s="11" t="s">
        <v>70</v>
      </c>
      <c r="AY126" s="212" t="s">
        <v>119</v>
      </c>
    </row>
    <row r="127" spans="2:65" s="11" customFormat="1">
      <c r="B127" s="202"/>
      <c r="C127" s="203"/>
      <c r="D127" s="199" t="s">
        <v>209</v>
      </c>
      <c r="E127" s="204" t="s">
        <v>21</v>
      </c>
      <c r="F127" s="205" t="s">
        <v>215</v>
      </c>
      <c r="G127" s="203"/>
      <c r="H127" s="206" t="s">
        <v>21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209</v>
      </c>
      <c r="AU127" s="212" t="s">
        <v>80</v>
      </c>
      <c r="AV127" s="11" t="s">
        <v>78</v>
      </c>
      <c r="AW127" s="11" t="s">
        <v>33</v>
      </c>
      <c r="AX127" s="11" t="s">
        <v>70</v>
      </c>
      <c r="AY127" s="212" t="s">
        <v>119</v>
      </c>
    </row>
    <row r="128" spans="2:65" s="11" customFormat="1">
      <c r="B128" s="202"/>
      <c r="C128" s="203"/>
      <c r="D128" s="199" t="s">
        <v>209</v>
      </c>
      <c r="E128" s="204" t="s">
        <v>21</v>
      </c>
      <c r="F128" s="205" t="s">
        <v>216</v>
      </c>
      <c r="G128" s="203"/>
      <c r="H128" s="206" t="s">
        <v>21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209</v>
      </c>
      <c r="AU128" s="212" t="s">
        <v>80</v>
      </c>
      <c r="AV128" s="11" t="s">
        <v>78</v>
      </c>
      <c r="AW128" s="11" t="s">
        <v>33</v>
      </c>
      <c r="AX128" s="11" t="s">
        <v>70</v>
      </c>
      <c r="AY128" s="212" t="s">
        <v>119</v>
      </c>
    </row>
    <row r="129" spans="2:65" s="11" customFormat="1">
      <c r="B129" s="202"/>
      <c r="C129" s="203"/>
      <c r="D129" s="199" t="s">
        <v>209</v>
      </c>
      <c r="E129" s="204" t="s">
        <v>21</v>
      </c>
      <c r="F129" s="205" t="s">
        <v>217</v>
      </c>
      <c r="G129" s="203"/>
      <c r="H129" s="206" t="s">
        <v>21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209</v>
      </c>
      <c r="AU129" s="212" t="s">
        <v>80</v>
      </c>
      <c r="AV129" s="11" t="s">
        <v>78</v>
      </c>
      <c r="AW129" s="11" t="s">
        <v>33</v>
      </c>
      <c r="AX129" s="11" t="s">
        <v>70</v>
      </c>
      <c r="AY129" s="212" t="s">
        <v>119</v>
      </c>
    </row>
    <row r="130" spans="2:65" s="11" customFormat="1">
      <c r="B130" s="202"/>
      <c r="C130" s="203"/>
      <c r="D130" s="199" t="s">
        <v>209</v>
      </c>
      <c r="E130" s="204" t="s">
        <v>21</v>
      </c>
      <c r="F130" s="205" t="s">
        <v>218</v>
      </c>
      <c r="G130" s="203"/>
      <c r="H130" s="206" t="s">
        <v>21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209</v>
      </c>
      <c r="AU130" s="212" t="s">
        <v>80</v>
      </c>
      <c r="AV130" s="11" t="s">
        <v>78</v>
      </c>
      <c r="AW130" s="11" t="s">
        <v>33</v>
      </c>
      <c r="AX130" s="11" t="s">
        <v>70</v>
      </c>
      <c r="AY130" s="212" t="s">
        <v>119</v>
      </c>
    </row>
    <row r="131" spans="2:65" s="11" customFormat="1">
      <c r="B131" s="202"/>
      <c r="C131" s="203"/>
      <c r="D131" s="199" t="s">
        <v>209</v>
      </c>
      <c r="E131" s="204" t="s">
        <v>21</v>
      </c>
      <c r="F131" s="205" t="s">
        <v>219</v>
      </c>
      <c r="G131" s="203"/>
      <c r="H131" s="206" t="s">
        <v>21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209</v>
      </c>
      <c r="AU131" s="212" t="s">
        <v>80</v>
      </c>
      <c r="AV131" s="11" t="s">
        <v>78</v>
      </c>
      <c r="AW131" s="11" t="s">
        <v>33</v>
      </c>
      <c r="AX131" s="11" t="s">
        <v>70</v>
      </c>
      <c r="AY131" s="212" t="s">
        <v>119</v>
      </c>
    </row>
    <row r="132" spans="2:65" s="11" customFormat="1">
      <c r="B132" s="202"/>
      <c r="C132" s="203"/>
      <c r="D132" s="199" t="s">
        <v>209</v>
      </c>
      <c r="E132" s="204" t="s">
        <v>21</v>
      </c>
      <c r="F132" s="205" t="s">
        <v>220</v>
      </c>
      <c r="G132" s="203"/>
      <c r="H132" s="206" t="s">
        <v>21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209</v>
      </c>
      <c r="AU132" s="212" t="s">
        <v>80</v>
      </c>
      <c r="AV132" s="11" t="s">
        <v>78</v>
      </c>
      <c r="AW132" s="11" t="s">
        <v>33</v>
      </c>
      <c r="AX132" s="11" t="s">
        <v>70</v>
      </c>
      <c r="AY132" s="212" t="s">
        <v>119</v>
      </c>
    </row>
    <row r="133" spans="2:65" s="11" customFormat="1">
      <c r="B133" s="202"/>
      <c r="C133" s="203"/>
      <c r="D133" s="199" t="s">
        <v>209</v>
      </c>
      <c r="E133" s="204" t="s">
        <v>21</v>
      </c>
      <c r="F133" s="205" t="s">
        <v>221</v>
      </c>
      <c r="G133" s="203"/>
      <c r="H133" s="206" t="s">
        <v>21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209</v>
      </c>
      <c r="AU133" s="212" t="s">
        <v>80</v>
      </c>
      <c r="AV133" s="11" t="s">
        <v>78</v>
      </c>
      <c r="AW133" s="11" t="s">
        <v>33</v>
      </c>
      <c r="AX133" s="11" t="s">
        <v>70</v>
      </c>
      <c r="AY133" s="212" t="s">
        <v>119</v>
      </c>
    </row>
    <row r="134" spans="2:65" s="12" customFormat="1">
      <c r="B134" s="213"/>
      <c r="C134" s="214"/>
      <c r="D134" s="199" t="s">
        <v>209</v>
      </c>
      <c r="E134" s="215" t="s">
        <v>21</v>
      </c>
      <c r="F134" s="216" t="s">
        <v>21</v>
      </c>
      <c r="G134" s="214"/>
      <c r="H134" s="217">
        <v>0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209</v>
      </c>
      <c r="AU134" s="223" t="s">
        <v>80</v>
      </c>
      <c r="AV134" s="12" t="s">
        <v>80</v>
      </c>
      <c r="AW134" s="12" t="s">
        <v>33</v>
      </c>
      <c r="AX134" s="12" t="s">
        <v>70</v>
      </c>
      <c r="AY134" s="223" t="s">
        <v>119</v>
      </c>
    </row>
    <row r="135" spans="2:65" s="11" customFormat="1" ht="27">
      <c r="B135" s="202"/>
      <c r="C135" s="203"/>
      <c r="D135" s="199" t="s">
        <v>209</v>
      </c>
      <c r="E135" s="204" t="s">
        <v>21</v>
      </c>
      <c r="F135" s="205" t="s">
        <v>222</v>
      </c>
      <c r="G135" s="203"/>
      <c r="H135" s="206" t="s">
        <v>21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209</v>
      </c>
      <c r="AU135" s="212" t="s">
        <v>80</v>
      </c>
      <c r="AV135" s="11" t="s">
        <v>78</v>
      </c>
      <c r="AW135" s="11" t="s">
        <v>33</v>
      </c>
      <c r="AX135" s="11" t="s">
        <v>70</v>
      </c>
      <c r="AY135" s="212" t="s">
        <v>119</v>
      </c>
    </row>
    <row r="136" spans="2:65" s="12" customFormat="1">
      <c r="B136" s="213"/>
      <c r="C136" s="214"/>
      <c r="D136" s="199" t="s">
        <v>209</v>
      </c>
      <c r="E136" s="215" t="s">
        <v>21</v>
      </c>
      <c r="F136" s="216" t="s">
        <v>78</v>
      </c>
      <c r="G136" s="214"/>
      <c r="H136" s="217">
        <v>1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209</v>
      </c>
      <c r="AU136" s="223" t="s">
        <v>80</v>
      </c>
      <c r="AV136" s="12" t="s">
        <v>80</v>
      </c>
      <c r="AW136" s="12" t="s">
        <v>33</v>
      </c>
      <c r="AX136" s="12" t="s">
        <v>78</v>
      </c>
      <c r="AY136" s="223" t="s">
        <v>119</v>
      </c>
    </row>
    <row r="137" spans="2:65" s="10" customFormat="1" ht="37.35" customHeight="1">
      <c r="B137" s="170"/>
      <c r="C137" s="171"/>
      <c r="D137" s="172" t="s">
        <v>69</v>
      </c>
      <c r="E137" s="173" t="s">
        <v>223</v>
      </c>
      <c r="F137" s="173" t="s">
        <v>224</v>
      </c>
      <c r="G137" s="171"/>
      <c r="H137" s="171"/>
      <c r="I137" s="174"/>
      <c r="J137" s="175">
        <f>BK137</f>
        <v>0</v>
      </c>
      <c r="K137" s="171"/>
      <c r="L137" s="176"/>
      <c r="M137" s="177"/>
      <c r="N137" s="178"/>
      <c r="O137" s="178"/>
      <c r="P137" s="179">
        <f>P138+P151+P155+P161+P166+P169</f>
        <v>0</v>
      </c>
      <c r="Q137" s="178"/>
      <c r="R137" s="179">
        <f>R138+R151+R155+R161+R166+R169</f>
        <v>0</v>
      </c>
      <c r="S137" s="178"/>
      <c r="T137" s="180">
        <f>T138+T151+T155+T161+T166+T169</f>
        <v>0</v>
      </c>
      <c r="AR137" s="181" t="s">
        <v>78</v>
      </c>
      <c r="AT137" s="182" t="s">
        <v>69</v>
      </c>
      <c r="AU137" s="182" t="s">
        <v>70</v>
      </c>
      <c r="AY137" s="181" t="s">
        <v>119</v>
      </c>
      <c r="BK137" s="183">
        <f>BK138+BK151+BK155+BK161+BK166+BK169</f>
        <v>0</v>
      </c>
    </row>
    <row r="138" spans="2:65" s="10" customFormat="1" ht="19.899999999999999" customHeight="1">
      <c r="B138" s="170"/>
      <c r="C138" s="171"/>
      <c r="D138" s="184" t="s">
        <v>69</v>
      </c>
      <c r="E138" s="185" t="s">
        <v>120</v>
      </c>
      <c r="F138" s="185" t="s">
        <v>121</v>
      </c>
      <c r="G138" s="171"/>
      <c r="H138" s="171"/>
      <c r="I138" s="174"/>
      <c r="J138" s="186">
        <f>BK138</f>
        <v>0</v>
      </c>
      <c r="K138" s="171"/>
      <c r="L138" s="176"/>
      <c r="M138" s="177"/>
      <c r="N138" s="178"/>
      <c r="O138" s="178"/>
      <c r="P138" s="179">
        <f>SUM(P139:P150)</f>
        <v>0</v>
      </c>
      <c r="Q138" s="178"/>
      <c r="R138" s="179">
        <f>SUM(R139:R150)</f>
        <v>0</v>
      </c>
      <c r="S138" s="178"/>
      <c r="T138" s="180">
        <f>SUM(T139:T150)</f>
        <v>0</v>
      </c>
      <c r="AR138" s="181" t="s">
        <v>78</v>
      </c>
      <c r="AT138" s="182" t="s">
        <v>69</v>
      </c>
      <c r="AU138" s="182" t="s">
        <v>78</v>
      </c>
      <c r="AY138" s="181" t="s">
        <v>119</v>
      </c>
      <c r="BK138" s="183">
        <f>SUM(BK139:BK150)</f>
        <v>0</v>
      </c>
    </row>
    <row r="139" spans="2:65" s="1" customFormat="1" ht="22.5" customHeight="1">
      <c r="B139" s="39"/>
      <c r="C139" s="187" t="s">
        <v>225</v>
      </c>
      <c r="D139" s="187" t="s">
        <v>122</v>
      </c>
      <c r="E139" s="188" t="s">
        <v>226</v>
      </c>
      <c r="F139" s="189" t="s">
        <v>124</v>
      </c>
      <c r="G139" s="190" t="s">
        <v>125</v>
      </c>
      <c r="H139" s="191">
        <v>5</v>
      </c>
      <c r="I139" s="192"/>
      <c r="J139" s="193">
        <f t="shared" ref="J139:J149" si="10">ROUND(I139*H139,2)</f>
        <v>0</v>
      </c>
      <c r="K139" s="189" t="s">
        <v>21</v>
      </c>
      <c r="L139" s="59"/>
      <c r="M139" s="194" t="s">
        <v>21</v>
      </c>
      <c r="N139" s="195" t="s">
        <v>41</v>
      </c>
      <c r="O139" s="40"/>
      <c r="P139" s="196">
        <f t="shared" ref="P139:P149" si="11">O139*H139</f>
        <v>0</v>
      </c>
      <c r="Q139" s="196">
        <v>0</v>
      </c>
      <c r="R139" s="196">
        <f t="shared" ref="R139:R149" si="12">Q139*H139</f>
        <v>0</v>
      </c>
      <c r="S139" s="196">
        <v>0</v>
      </c>
      <c r="T139" s="197">
        <f t="shared" ref="T139:T149" si="13">S139*H139</f>
        <v>0</v>
      </c>
      <c r="AR139" s="22" t="s">
        <v>126</v>
      </c>
      <c r="AT139" s="22" t="s">
        <v>122</v>
      </c>
      <c r="AU139" s="22" t="s">
        <v>80</v>
      </c>
      <c r="AY139" s="22" t="s">
        <v>119</v>
      </c>
      <c r="BE139" s="198">
        <f t="shared" ref="BE139:BE149" si="14">IF(N139="základní",J139,0)</f>
        <v>0</v>
      </c>
      <c r="BF139" s="198">
        <f t="shared" ref="BF139:BF149" si="15">IF(N139="snížená",J139,0)</f>
        <v>0</v>
      </c>
      <c r="BG139" s="198">
        <f t="shared" ref="BG139:BG149" si="16">IF(N139="zákl. přenesená",J139,0)</f>
        <v>0</v>
      </c>
      <c r="BH139" s="198">
        <f t="shared" ref="BH139:BH149" si="17">IF(N139="sníž. přenesená",J139,0)</f>
        <v>0</v>
      </c>
      <c r="BI139" s="198">
        <f t="shared" ref="BI139:BI149" si="18">IF(N139="nulová",J139,0)</f>
        <v>0</v>
      </c>
      <c r="BJ139" s="22" t="s">
        <v>78</v>
      </c>
      <c r="BK139" s="198">
        <f t="shared" ref="BK139:BK149" si="19">ROUND(I139*H139,2)</f>
        <v>0</v>
      </c>
      <c r="BL139" s="22" t="s">
        <v>126</v>
      </c>
      <c r="BM139" s="22" t="s">
        <v>227</v>
      </c>
    </row>
    <row r="140" spans="2:65" s="1" customFormat="1" ht="22.5" customHeight="1">
      <c r="B140" s="39"/>
      <c r="C140" s="187" t="s">
        <v>168</v>
      </c>
      <c r="D140" s="187" t="s">
        <v>122</v>
      </c>
      <c r="E140" s="188" t="s">
        <v>228</v>
      </c>
      <c r="F140" s="189" t="s">
        <v>128</v>
      </c>
      <c r="G140" s="190" t="s">
        <v>125</v>
      </c>
      <c r="H140" s="191">
        <v>3</v>
      </c>
      <c r="I140" s="192"/>
      <c r="J140" s="193">
        <f t="shared" si="10"/>
        <v>0</v>
      </c>
      <c r="K140" s="189" t="s">
        <v>21</v>
      </c>
      <c r="L140" s="59"/>
      <c r="M140" s="194" t="s">
        <v>21</v>
      </c>
      <c r="N140" s="195" t="s">
        <v>41</v>
      </c>
      <c r="O140" s="40"/>
      <c r="P140" s="196">
        <f t="shared" si="11"/>
        <v>0</v>
      </c>
      <c r="Q140" s="196">
        <v>0</v>
      </c>
      <c r="R140" s="196">
        <f t="shared" si="12"/>
        <v>0</v>
      </c>
      <c r="S140" s="196">
        <v>0</v>
      </c>
      <c r="T140" s="197">
        <f t="shared" si="13"/>
        <v>0</v>
      </c>
      <c r="AR140" s="22" t="s">
        <v>126</v>
      </c>
      <c r="AT140" s="22" t="s">
        <v>122</v>
      </c>
      <c r="AU140" s="22" t="s">
        <v>80</v>
      </c>
      <c r="AY140" s="22" t="s">
        <v>119</v>
      </c>
      <c r="BE140" s="198">
        <f t="shared" si="14"/>
        <v>0</v>
      </c>
      <c r="BF140" s="198">
        <f t="shared" si="15"/>
        <v>0</v>
      </c>
      <c r="BG140" s="198">
        <f t="shared" si="16"/>
        <v>0</v>
      </c>
      <c r="BH140" s="198">
        <f t="shared" si="17"/>
        <v>0</v>
      </c>
      <c r="BI140" s="198">
        <f t="shared" si="18"/>
        <v>0</v>
      </c>
      <c r="BJ140" s="22" t="s">
        <v>78</v>
      </c>
      <c r="BK140" s="198">
        <f t="shared" si="19"/>
        <v>0</v>
      </c>
      <c r="BL140" s="22" t="s">
        <v>126</v>
      </c>
      <c r="BM140" s="22" t="s">
        <v>229</v>
      </c>
    </row>
    <row r="141" spans="2:65" s="1" customFormat="1" ht="22.5" customHeight="1">
      <c r="B141" s="39"/>
      <c r="C141" s="187" t="s">
        <v>230</v>
      </c>
      <c r="D141" s="187" t="s">
        <v>122</v>
      </c>
      <c r="E141" s="188" t="s">
        <v>231</v>
      </c>
      <c r="F141" s="189" t="s">
        <v>131</v>
      </c>
      <c r="G141" s="190" t="s">
        <v>125</v>
      </c>
      <c r="H141" s="191">
        <v>2</v>
      </c>
      <c r="I141" s="192"/>
      <c r="J141" s="193">
        <f t="shared" si="10"/>
        <v>0</v>
      </c>
      <c r="K141" s="189" t="s">
        <v>21</v>
      </c>
      <c r="L141" s="59"/>
      <c r="M141" s="194" t="s">
        <v>21</v>
      </c>
      <c r="N141" s="195" t="s">
        <v>41</v>
      </c>
      <c r="O141" s="40"/>
      <c r="P141" s="196">
        <f t="shared" si="11"/>
        <v>0</v>
      </c>
      <c r="Q141" s="196">
        <v>0</v>
      </c>
      <c r="R141" s="196">
        <f t="shared" si="12"/>
        <v>0</v>
      </c>
      <c r="S141" s="196">
        <v>0</v>
      </c>
      <c r="T141" s="197">
        <f t="shared" si="13"/>
        <v>0</v>
      </c>
      <c r="AR141" s="22" t="s">
        <v>126</v>
      </c>
      <c r="AT141" s="22" t="s">
        <v>122</v>
      </c>
      <c r="AU141" s="22" t="s">
        <v>80</v>
      </c>
      <c r="AY141" s="22" t="s">
        <v>119</v>
      </c>
      <c r="BE141" s="198">
        <f t="shared" si="14"/>
        <v>0</v>
      </c>
      <c r="BF141" s="198">
        <f t="shared" si="15"/>
        <v>0</v>
      </c>
      <c r="BG141" s="198">
        <f t="shared" si="16"/>
        <v>0</v>
      </c>
      <c r="BH141" s="198">
        <f t="shared" si="17"/>
        <v>0</v>
      </c>
      <c r="BI141" s="198">
        <f t="shared" si="18"/>
        <v>0</v>
      </c>
      <c r="BJ141" s="22" t="s">
        <v>78</v>
      </c>
      <c r="BK141" s="198">
        <f t="shared" si="19"/>
        <v>0</v>
      </c>
      <c r="BL141" s="22" t="s">
        <v>126</v>
      </c>
      <c r="BM141" s="22" t="s">
        <v>232</v>
      </c>
    </row>
    <row r="142" spans="2:65" s="1" customFormat="1" ht="22.5" customHeight="1">
      <c r="B142" s="39"/>
      <c r="C142" s="187" t="s">
        <v>172</v>
      </c>
      <c r="D142" s="187" t="s">
        <v>122</v>
      </c>
      <c r="E142" s="188" t="s">
        <v>233</v>
      </c>
      <c r="F142" s="189" t="s">
        <v>134</v>
      </c>
      <c r="G142" s="190" t="s">
        <v>125</v>
      </c>
      <c r="H142" s="191">
        <v>7</v>
      </c>
      <c r="I142" s="192"/>
      <c r="J142" s="193">
        <f t="shared" si="10"/>
        <v>0</v>
      </c>
      <c r="K142" s="189" t="s">
        <v>21</v>
      </c>
      <c r="L142" s="59"/>
      <c r="M142" s="194" t="s">
        <v>21</v>
      </c>
      <c r="N142" s="195" t="s">
        <v>41</v>
      </c>
      <c r="O142" s="40"/>
      <c r="P142" s="196">
        <f t="shared" si="11"/>
        <v>0</v>
      </c>
      <c r="Q142" s="196">
        <v>0</v>
      </c>
      <c r="R142" s="196">
        <f t="shared" si="12"/>
        <v>0</v>
      </c>
      <c r="S142" s="196">
        <v>0</v>
      </c>
      <c r="T142" s="197">
        <f t="shared" si="13"/>
        <v>0</v>
      </c>
      <c r="AR142" s="22" t="s">
        <v>126</v>
      </c>
      <c r="AT142" s="22" t="s">
        <v>122</v>
      </c>
      <c r="AU142" s="22" t="s">
        <v>80</v>
      </c>
      <c r="AY142" s="22" t="s">
        <v>119</v>
      </c>
      <c r="BE142" s="198">
        <f t="shared" si="14"/>
        <v>0</v>
      </c>
      <c r="BF142" s="198">
        <f t="shared" si="15"/>
        <v>0</v>
      </c>
      <c r="BG142" s="198">
        <f t="shared" si="16"/>
        <v>0</v>
      </c>
      <c r="BH142" s="198">
        <f t="shared" si="17"/>
        <v>0</v>
      </c>
      <c r="BI142" s="198">
        <f t="shared" si="18"/>
        <v>0</v>
      </c>
      <c r="BJ142" s="22" t="s">
        <v>78</v>
      </c>
      <c r="BK142" s="198">
        <f t="shared" si="19"/>
        <v>0</v>
      </c>
      <c r="BL142" s="22" t="s">
        <v>126</v>
      </c>
      <c r="BM142" s="22" t="s">
        <v>234</v>
      </c>
    </row>
    <row r="143" spans="2:65" s="1" customFormat="1" ht="22.5" customHeight="1">
      <c r="B143" s="39"/>
      <c r="C143" s="187" t="s">
        <v>235</v>
      </c>
      <c r="D143" s="187" t="s">
        <v>122</v>
      </c>
      <c r="E143" s="188" t="s">
        <v>236</v>
      </c>
      <c r="F143" s="189" t="s">
        <v>138</v>
      </c>
      <c r="G143" s="190" t="s">
        <v>125</v>
      </c>
      <c r="H143" s="191">
        <v>1</v>
      </c>
      <c r="I143" s="192"/>
      <c r="J143" s="193">
        <f t="shared" si="10"/>
        <v>0</v>
      </c>
      <c r="K143" s="189" t="s">
        <v>21</v>
      </c>
      <c r="L143" s="59"/>
      <c r="M143" s="194" t="s">
        <v>21</v>
      </c>
      <c r="N143" s="195" t="s">
        <v>41</v>
      </c>
      <c r="O143" s="40"/>
      <c r="P143" s="196">
        <f t="shared" si="11"/>
        <v>0</v>
      </c>
      <c r="Q143" s="196">
        <v>0</v>
      </c>
      <c r="R143" s="196">
        <f t="shared" si="12"/>
        <v>0</v>
      </c>
      <c r="S143" s="196">
        <v>0</v>
      </c>
      <c r="T143" s="197">
        <f t="shared" si="13"/>
        <v>0</v>
      </c>
      <c r="AR143" s="22" t="s">
        <v>126</v>
      </c>
      <c r="AT143" s="22" t="s">
        <v>122</v>
      </c>
      <c r="AU143" s="22" t="s">
        <v>80</v>
      </c>
      <c r="AY143" s="22" t="s">
        <v>119</v>
      </c>
      <c r="BE143" s="198">
        <f t="shared" si="14"/>
        <v>0</v>
      </c>
      <c r="BF143" s="198">
        <f t="shared" si="15"/>
        <v>0</v>
      </c>
      <c r="BG143" s="198">
        <f t="shared" si="16"/>
        <v>0</v>
      </c>
      <c r="BH143" s="198">
        <f t="shared" si="17"/>
        <v>0</v>
      </c>
      <c r="BI143" s="198">
        <f t="shared" si="18"/>
        <v>0</v>
      </c>
      <c r="BJ143" s="22" t="s">
        <v>78</v>
      </c>
      <c r="BK143" s="198">
        <f t="shared" si="19"/>
        <v>0</v>
      </c>
      <c r="BL143" s="22" t="s">
        <v>126</v>
      </c>
      <c r="BM143" s="22" t="s">
        <v>237</v>
      </c>
    </row>
    <row r="144" spans="2:65" s="1" customFormat="1" ht="22.5" customHeight="1">
      <c r="B144" s="39"/>
      <c r="C144" s="187" t="s">
        <v>177</v>
      </c>
      <c r="D144" s="187" t="s">
        <v>122</v>
      </c>
      <c r="E144" s="188" t="s">
        <v>238</v>
      </c>
      <c r="F144" s="189" t="s">
        <v>141</v>
      </c>
      <c r="G144" s="190" t="s">
        <v>125</v>
      </c>
      <c r="H144" s="191">
        <v>1</v>
      </c>
      <c r="I144" s="192"/>
      <c r="J144" s="193">
        <f t="shared" si="10"/>
        <v>0</v>
      </c>
      <c r="K144" s="189" t="s">
        <v>21</v>
      </c>
      <c r="L144" s="59"/>
      <c r="M144" s="194" t="s">
        <v>21</v>
      </c>
      <c r="N144" s="195" t="s">
        <v>41</v>
      </c>
      <c r="O144" s="40"/>
      <c r="P144" s="196">
        <f t="shared" si="11"/>
        <v>0</v>
      </c>
      <c r="Q144" s="196">
        <v>0</v>
      </c>
      <c r="R144" s="196">
        <f t="shared" si="12"/>
        <v>0</v>
      </c>
      <c r="S144" s="196">
        <v>0</v>
      </c>
      <c r="T144" s="197">
        <f t="shared" si="13"/>
        <v>0</v>
      </c>
      <c r="AR144" s="22" t="s">
        <v>126</v>
      </c>
      <c r="AT144" s="22" t="s">
        <v>122</v>
      </c>
      <c r="AU144" s="22" t="s">
        <v>80</v>
      </c>
      <c r="AY144" s="22" t="s">
        <v>119</v>
      </c>
      <c r="BE144" s="198">
        <f t="shared" si="14"/>
        <v>0</v>
      </c>
      <c r="BF144" s="198">
        <f t="shared" si="15"/>
        <v>0</v>
      </c>
      <c r="BG144" s="198">
        <f t="shared" si="16"/>
        <v>0</v>
      </c>
      <c r="BH144" s="198">
        <f t="shared" si="17"/>
        <v>0</v>
      </c>
      <c r="BI144" s="198">
        <f t="shared" si="18"/>
        <v>0</v>
      </c>
      <c r="BJ144" s="22" t="s">
        <v>78</v>
      </c>
      <c r="BK144" s="198">
        <f t="shared" si="19"/>
        <v>0</v>
      </c>
      <c r="BL144" s="22" t="s">
        <v>126</v>
      </c>
      <c r="BM144" s="22" t="s">
        <v>239</v>
      </c>
    </row>
    <row r="145" spans="2:65" s="1" customFormat="1" ht="22.5" customHeight="1">
      <c r="B145" s="39"/>
      <c r="C145" s="187" t="s">
        <v>240</v>
      </c>
      <c r="D145" s="187" t="s">
        <v>122</v>
      </c>
      <c r="E145" s="188" t="s">
        <v>241</v>
      </c>
      <c r="F145" s="189" t="s">
        <v>145</v>
      </c>
      <c r="G145" s="190" t="s">
        <v>125</v>
      </c>
      <c r="H145" s="191">
        <v>15</v>
      </c>
      <c r="I145" s="192"/>
      <c r="J145" s="193">
        <f t="shared" si="10"/>
        <v>0</v>
      </c>
      <c r="K145" s="189" t="s">
        <v>21</v>
      </c>
      <c r="L145" s="59"/>
      <c r="M145" s="194" t="s">
        <v>21</v>
      </c>
      <c r="N145" s="195" t="s">
        <v>41</v>
      </c>
      <c r="O145" s="40"/>
      <c r="P145" s="196">
        <f t="shared" si="11"/>
        <v>0</v>
      </c>
      <c r="Q145" s="196">
        <v>0</v>
      </c>
      <c r="R145" s="196">
        <f t="shared" si="12"/>
        <v>0</v>
      </c>
      <c r="S145" s="196">
        <v>0</v>
      </c>
      <c r="T145" s="197">
        <f t="shared" si="13"/>
        <v>0</v>
      </c>
      <c r="AR145" s="22" t="s">
        <v>126</v>
      </c>
      <c r="AT145" s="22" t="s">
        <v>122</v>
      </c>
      <c r="AU145" s="22" t="s">
        <v>80</v>
      </c>
      <c r="AY145" s="22" t="s">
        <v>119</v>
      </c>
      <c r="BE145" s="198">
        <f t="shared" si="14"/>
        <v>0</v>
      </c>
      <c r="BF145" s="198">
        <f t="shared" si="15"/>
        <v>0</v>
      </c>
      <c r="BG145" s="198">
        <f t="shared" si="16"/>
        <v>0</v>
      </c>
      <c r="BH145" s="198">
        <f t="shared" si="17"/>
        <v>0</v>
      </c>
      <c r="BI145" s="198">
        <f t="shared" si="18"/>
        <v>0</v>
      </c>
      <c r="BJ145" s="22" t="s">
        <v>78</v>
      </c>
      <c r="BK145" s="198">
        <f t="shared" si="19"/>
        <v>0</v>
      </c>
      <c r="BL145" s="22" t="s">
        <v>126</v>
      </c>
      <c r="BM145" s="22" t="s">
        <v>242</v>
      </c>
    </row>
    <row r="146" spans="2:65" s="1" customFormat="1" ht="22.5" customHeight="1">
      <c r="B146" s="39"/>
      <c r="C146" s="187" t="s">
        <v>180</v>
      </c>
      <c r="D146" s="187" t="s">
        <v>122</v>
      </c>
      <c r="E146" s="188" t="s">
        <v>243</v>
      </c>
      <c r="F146" s="189" t="s">
        <v>148</v>
      </c>
      <c r="G146" s="190" t="s">
        <v>125</v>
      </c>
      <c r="H146" s="191">
        <v>2</v>
      </c>
      <c r="I146" s="192"/>
      <c r="J146" s="193">
        <f t="shared" si="10"/>
        <v>0</v>
      </c>
      <c r="K146" s="189" t="s">
        <v>21</v>
      </c>
      <c r="L146" s="59"/>
      <c r="M146" s="194" t="s">
        <v>21</v>
      </c>
      <c r="N146" s="195" t="s">
        <v>41</v>
      </c>
      <c r="O146" s="40"/>
      <c r="P146" s="196">
        <f t="shared" si="11"/>
        <v>0</v>
      </c>
      <c r="Q146" s="196">
        <v>0</v>
      </c>
      <c r="R146" s="196">
        <f t="shared" si="12"/>
        <v>0</v>
      </c>
      <c r="S146" s="196">
        <v>0</v>
      </c>
      <c r="T146" s="197">
        <f t="shared" si="13"/>
        <v>0</v>
      </c>
      <c r="AR146" s="22" t="s">
        <v>126</v>
      </c>
      <c r="AT146" s="22" t="s">
        <v>122</v>
      </c>
      <c r="AU146" s="22" t="s">
        <v>80</v>
      </c>
      <c r="AY146" s="22" t="s">
        <v>119</v>
      </c>
      <c r="BE146" s="198">
        <f t="shared" si="14"/>
        <v>0</v>
      </c>
      <c r="BF146" s="198">
        <f t="shared" si="15"/>
        <v>0</v>
      </c>
      <c r="BG146" s="198">
        <f t="shared" si="16"/>
        <v>0</v>
      </c>
      <c r="BH146" s="198">
        <f t="shared" si="17"/>
        <v>0</v>
      </c>
      <c r="BI146" s="198">
        <f t="shared" si="18"/>
        <v>0</v>
      </c>
      <c r="BJ146" s="22" t="s">
        <v>78</v>
      </c>
      <c r="BK146" s="198">
        <f t="shared" si="19"/>
        <v>0</v>
      </c>
      <c r="BL146" s="22" t="s">
        <v>126</v>
      </c>
      <c r="BM146" s="22" t="s">
        <v>244</v>
      </c>
    </row>
    <row r="147" spans="2:65" s="1" customFormat="1" ht="22.5" customHeight="1">
      <c r="B147" s="39"/>
      <c r="C147" s="187" t="s">
        <v>245</v>
      </c>
      <c r="D147" s="187" t="s">
        <v>122</v>
      </c>
      <c r="E147" s="188" t="s">
        <v>246</v>
      </c>
      <c r="F147" s="189" t="s">
        <v>152</v>
      </c>
      <c r="G147" s="190" t="s">
        <v>125</v>
      </c>
      <c r="H147" s="191">
        <v>1</v>
      </c>
      <c r="I147" s="192"/>
      <c r="J147" s="193">
        <f t="shared" si="10"/>
        <v>0</v>
      </c>
      <c r="K147" s="189" t="s">
        <v>21</v>
      </c>
      <c r="L147" s="59"/>
      <c r="M147" s="194" t="s">
        <v>21</v>
      </c>
      <c r="N147" s="195" t="s">
        <v>41</v>
      </c>
      <c r="O147" s="40"/>
      <c r="P147" s="196">
        <f t="shared" si="11"/>
        <v>0</v>
      </c>
      <c r="Q147" s="196">
        <v>0</v>
      </c>
      <c r="R147" s="196">
        <f t="shared" si="12"/>
        <v>0</v>
      </c>
      <c r="S147" s="196">
        <v>0</v>
      </c>
      <c r="T147" s="197">
        <f t="shared" si="13"/>
        <v>0</v>
      </c>
      <c r="AR147" s="22" t="s">
        <v>126</v>
      </c>
      <c r="AT147" s="22" t="s">
        <v>122</v>
      </c>
      <c r="AU147" s="22" t="s">
        <v>80</v>
      </c>
      <c r="AY147" s="22" t="s">
        <v>119</v>
      </c>
      <c r="BE147" s="198">
        <f t="shared" si="14"/>
        <v>0</v>
      </c>
      <c r="BF147" s="198">
        <f t="shared" si="15"/>
        <v>0</v>
      </c>
      <c r="BG147" s="198">
        <f t="shared" si="16"/>
        <v>0</v>
      </c>
      <c r="BH147" s="198">
        <f t="shared" si="17"/>
        <v>0</v>
      </c>
      <c r="BI147" s="198">
        <f t="shared" si="18"/>
        <v>0</v>
      </c>
      <c r="BJ147" s="22" t="s">
        <v>78</v>
      </c>
      <c r="BK147" s="198">
        <f t="shared" si="19"/>
        <v>0</v>
      </c>
      <c r="BL147" s="22" t="s">
        <v>126</v>
      </c>
      <c r="BM147" s="22" t="s">
        <v>247</v>
      </c>
    </row>
    <row r="148" spans="2:65" s="1" customFormat="1" ht="22.5" customHeight="1">
      <c r="B148" s="39"/>
      <c r="C148" s="187" t="s">
        <v>183</v>
      </c>
      <c r="D148" s="187" t="s">
        <v>122</v>
      </c>
      <c r="E148" s="188" t="s">
        <v>248</v>
      </c>
      <c r="F148" s="189" t="s">
        <v>155</v>
      </c>
      <c r="G148" s="190" t="s">
        <v>125</v>
      </c>
      <c r="H148" s="191">
        <v>3</v>
      </c>
      <c r="I148" s="192"/>
      <c r="J148" s="193">
        <f t="shared" si="10"/>
        <v>0</v>
      </c>
      <c r="K148" s="189" t="s">
        <v>21</v>
      </c>
      <c r="L148" s="59"/>
      <c r="M148" s="194" t="s">
        <v>21</v>
      </c>
      <c r="N148" s="195" t="s">
        <v>41</v>
      </c>
      <c r="O148" s="40"/>
      <c r="P148" s="196">
        <f t="shared" si="11"/>
        <v>0</v>
      </c>
      <c r="Q148" s="196">
        <v>0</v>
      </c>
      <c r="R148" s="196">
        <f t="shared" si="12"/>
        <v>0</v>
      </c>
      <c r="S148" s="196">
        <v>0</v>
      </c>
      <c r="T148" s="197">
        <f t="shared" si="13"/>
        <v>0</v>
      </c>
      <c r="AR148" s="22" t="s">
        <v>126</v>
      </c>
      <c r="AT148" s="22" t="s">
        <v>122</v>
      </c>
      <c r="AU148" s="22" t="s">
        <v>80</v>
      </c>
      <c r="AY148" s="22" t="s">
        <v>119</v>
      </c>
      <c r="BE148" s="198">
        <f t="shared" si="14"/>
        <v>0</v>
      </c>
      <c r="BF148" s="198">
        <f t="shared" si="15"/>
        <v>0</v>
      </c>
      <c r="BG148" s="198">
        <f t="shared" si="16"/>
        <v>0</v>
      </c>
      <c r="BH148" s="198">
        <f t="shared" si="17"/>
        <v>0</v>
      </c>
      <c r="BI148" s="198">
        <f t="shared" si="18"/>
        <v>0</v>
      </c>
      <c r="BJ148" s="22" t="s">
        <v>78</v>
      </c>
      <c r="BK148" s="198">
        <f t="shared" si="19"/>
        <v>0</v>
      </c>
      <c r="BL148" s="22" t="s">
        <v>126</v>
      </c>
      <c r="BM148" s="22" t="s">
        <v>249</v>
      </c>
    </row>
    <row r="149" spans="2:65" s="1" customFormat="1" ht="22.5" customHeight="1">
      <c r="B149" s="39"/>
      <c r="C149" s="187" t="s">
        <v>250</v>
      </c>
      <c r="D149" s="187" t="s">
        <v>122</v>
      </c>
      <c r="E149" s="188" t="s">
        <v>251</v>
      </c>
      <c r="F149" s="189" t="s">
        <v>159</v>
      </c>
      <c r="G149" s="190" t="s">
        <v>125</v>
      </c>
      <c r="H149" s="191">
        <v>3</v>
      </c>
      <c r="I149" s="192"/>
      <c r="J149" s="193">
        <f t="shared" si="10"/>
        <v>0</v>
      </c>
      <c r="K149" s="189" t="s">
        <v>21</v>
      </c>
      <c r="L149" s="59"/>
      <c r="M149" s="194" t="s">
        <v>21</v>
      </c>
      <c r="N149" s="195" t="s">
        <v>41</v>
      </c>
      <c r="O149" s="40"/>
      <c r="P149" s="196">
        <f t="shared" si="11"/>
        <v>0</v>
      </c>
      <c r="Q149" s="196">
        <v>0</v>
      </c>
      <c r="R149" s="196">
        <f t="shared" si="12"/>
        <v>0</v>
      </c>
      <c r="S149" s="196">
        <v>0</v>
      </c>
      <c r="T149" s="197">
        <f t="shared" si="13"/>
        <v>0</v>
      </c>
      <c r="AR149" s="22" t="s">
        <v>126</v>
      </c>
      <c r="AT149" s="22" t="s">
        <v>122</v>
      </c>
      <c r="AU149" s="22" t="s">
        <v>80</v>
      </c>
      <c r="AY149" s="22" t="s">
        <v>119</v>
      </c>
      <c r="BE149" s="198">
        <f t="shared" si="14"/>
        <v>0</v>
      </c>
      <c r="BF149" s="198">
        <f t="shared" si="15"/>
        <v>0</v>
      </c>
      <c r="BG149" s="198">
        <f t="shared" si="16"/>
        <v>0</v>
      </c>
      <c r="BH149" s="198">
        <f t="shared" si="17"/>
        <v>0</v>
      </c>
      <c r="BI149" s="198">
        <f t="shared" si="18"/>
        <v>0</v>
      </c>
      <c r="BJ149" s="22" t="s">
        <v>78</v>
      </c>
      <c r="BK149" s="198">
        <f t="shared" si="19"/>
        <v>0</v>
      </c>
      <c r="BL149" s="22" t="s">
        <v>126</v>
      </c>
      <c r="BM149" s="22" t="s">
        <v>252</v>
      </c>
    </row>
    <row r="150" spans="2:65" s="1" customFormat="1" ht="27">
      <c r="B150" s="39"/>
      <c r="C150" s="61"/>
      <c r="D150" s="199" t="s">
        <v>161</v>
      </c>
      <c r="E150" s="61"/>
      <c r="F150" s="200" t="s">
        <v>162</v>
      </c>
      <c r="G150" s="61"/>
      <c r="H150" s="61"/>
      <c r="I150" s="157"/>
      <c r="J150" s="61"/>
      <c r="K150" s="61"/>
      <c r="L150" s="59"/>
      <c r="M150" s="201"/>
      <c r="N150" s="40"/>
      <c r="O150" s="40"/>
      <c r="P150" s="40"/>
      <c r="Q150" s="40"/>
      <c r="R150" s="40"/>
      <c r="S150" s="40"/>
      <c r="T150" s="76"/>
      <c r="AT150" s="22" t="s">
        <v>161</v>
      </c>
      <c r="AU150" s="22" t="s">
        <v>80</v>
      </c>
    </row>
    <row r="151" spans="2:65" s="10" customFormat="1" ht="29.85" customHeight="1">
      <c r="B151" s="170"/>
      <c r="C151" s="171"/>
      <c r="D151" s="184" t="s">
        <v>69</v>
      </c>
      <c r="E151" s="185" t="s">
        <v>163</v>
      </c>
      <c r="F151" s="185" t="s">
        <v>164</v>
      </c>
      <c r="G151" s="171"/>
      <c r="H151" s="171"/>
      <c r="I151" s="174"/>
      <c r="J151" s="186">
        <f>BK151</f>
        <v>0</v>
      </c>
      <c r="K151" s="171"/>
      <c r="L151" s="176"/>
      <c r="M151" s="177"/>
      <c r="N151" s="178"/>
      <c r="O151" s="178"/>
      <c r="P151" s="179">
        <f>SUM(P152:P154)</f>
        <v>0</v>
      </c>
      <c r="Q151" s="178"/>
      <c r="R151" s="179">
        <f>SUM(R152:R154)</f>
        <v>0</v>
      </c>
      <c r="S151" s="178"/>
      <c r="T151" s="180">
        <f>SUM(T152:T154)</f>
        <v>0</v>
      </c>
      <c r="AR151" s="181" t="s">
        <v>78</v>
      </c>
      <c r="AT151" s="182" t="s">
        <v>69</v>
      </c>
      <c r="AU151" s="182" t="s">
        <v>78</v>
      </c>
      <c r="AY151" s="181" t="s">
        <v>119</v>
      </c>
      <c r="BK151" s="183">
        <f>SUM(BK152:BK154)</f>
        <v>0</v>
      </c>
    </row>
    <row r="152" spans="2:65" s="1" customFormat="1" ht="22.5" customHeight="1">
      <c r="B152" s="39"/>
      <c r="C152" s="187" t="s">
        <v>187</v>
      </c>
      <c r="D152" s="187" t="s">
        <v>122</v>
      </c>
      <c r="E152" s="188" t="s">
        <v>253</v>
      </c>
      <c r="F152" s="189" t="s">
        <v>166</v>
      </c>
      <c r="G152" s="190" t="s">
        <v>167</v>
      </c>
      <c r="H152" s="191">
        <v>30</v>
      </c>
      <c r="I152" s="192"/>
      <c r="J152" s="193">
        <f>ROUND(I152*H152,2)</f>
        <v>0</v>
      </c>
      <c r="K152" s="189" t="s">
        <v>21</v>
      </c>
      <c r="L152" s="59"/>
      <c r="M152" s="194" t="s">
        <v>21</v>
      </c>
      <c r="N152" s="195" t="s">
        <v>41</v>
      </c>
      <c r="O152" s="4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2" t="s">
        <v>126</v>
      </c>
      <c r="AT152" s="22" t="s">
        <v>122</v>
      </c>
      <c r="AU152" s="22" t="s">
        <v>80</v>
      </c>
      <c r="AY152" s="22" t="s">
        <v>119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2" t="s">
        <v>78</v>
      </c>
      <c r="BK152" s="198">
        <f>ROUND(I152*H152,2)</f>
        <v>0</v>
      </c>
      <c r="BL152" s="22" t="s">
        <v>126</v>
      </c>
      <c r="BM152" s="22" t="s">
        <v>254</v>
      </c>
    </row>
    <row r="153" spans="2:65" s="1" customFormat="1" ht="22.5" customHeight="1">
      <c r="B153" s="39"/>
      <c r="C153" s="187" t="s">
        <v>255</v>
      </c>
      <c r="D153" s="187" t="s">
        <v>122</v>
      </c>
      <c r="E153" s="188" t="s">
        <v>256</v>
      </c>
      <c r="F153" s="189" t="s">
        <v>171</v>
      </c>
      <c r="G153" s="190" t="s">
        <v>167</v>
      </c>
      <c r="H153" s="191">
        <v>20</v>
      </c>
      <c r="I153" s="192"/>
      <c r="J153" s="193">
        <f>ROUND(I153*H153,2)</f>
        <v>0</v>
      </c>
      <c r="K153" s="189" t="s">
        <v>21</v>
      </c>
      <c r="L153" s="59"/>
      <c r="M153" s="194" t="s">
        <v>21</v>
      </c>
      <c r="N153" s="195" t="s">
        <v>41</v>
      </c>
      <c r="O153" s="4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AR153" s="22" t="s">
        <v>126</v>
      </c>
      <c r="AT153" s="22" t="s">
        <v>122</v>
      </c>
      <c r="AU153" s="22" t="s">
        <v>80</v>
      </c>
      <c r="AY153" s="22" t="s">
        <v>119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22" t="s">
        <v>78</v>
      </c>
      <c r="BK153" s="198">
        <f>ROUND(I153*H153,2)</f>
        <v>0</v>
      </c>
      <c r="BL153" s="22" t="s">
        <v>126</v>
      </c>
      <c r="BM153" s="22" t="s">
        <v>257</v>
      </c>
    </row>
    <row r="154" spans="2:65" s="1" customFormat="1" ht="27">
      <c r="B154" s="39"/>
      <c r="C154" s="61"/>
      <c r="D154" s="199" t="s">
        <v>161</v>
      </c>
      <c r="E154" s="61"/>
      <c r="F154" s="200" t="s">
        <v>162</v>
      </c>
      <c r="G154" s="61"/>
      <c r="H154" s="61"/>
      <c r="I154" s="157"/>
      <c r="J154" s="61"/>
      <c r="K154" s="61"/>
      <c r="L154" s="59"/>
      <c r="M154" s="201"/>
      <c r="N154" s="40"/>
      <c r="O154" s="40"/>
      <c r="P154" s="40"/>
      <c r="Q154" s="40"/>
      <c r="R154" s="40"/>
      <c r="S154" s="40"/>
      <c r="T154" s="76"/>
      <c r="AT154" s="22" t="s">
        <v>161</v>
      </c>
      <c r="AU154" s="22" t="s">
        <v>80</v>
      </c>
    </row>
    <row r="155" spans="2:65" s="10" customFormat="1" ht="29.85" customHeight="1">
      <c r="B155" s="170"/>
      <c r="C155" s="171"/>
      <c r="D155" s="184" t="s">
        <v>69</v>
      </c>
      <c r="E155" s="185" t="s">
        <v>173</v>
      </c>
      <c r="F155" s="185" t="s">
        <v>174</v>
      </c>
      <c r="G155" s="171"/>
      <c r="H155" s="171"/>
      <c r="I155" s="174"/>
      <c r="J155" s="186">
        <f>BK155</f>
        <v>0</v>
      </c>
      <c r="K155" s="171"/>
      <c r="L155" s="176"/>
      <c r="M155" s="177"/>
      <c r="N155" s="178"/>
      <c r="O155" s="178"/>
      <c r="P155" s="179">
        <f>SUM(P156:P160)</f>
        <v>0</v>
      </c>
      <c r="Q155" s="178"/>
      <c r="R155" s="179">
        <f>SUM(R156:R160)</f>
        <v>0</v>
      </c>
      <c r="S155" s="178"/>
      <c r="T155" s="180">
        <f>SUM(T156:T160)</f>
        <v>0</v>
      </c>
      <c r="AR155" s="181" t="s">
        <v>78</v>
      </c>
      <c r="AT155" s="182" t="s">
        <v>69</v>
      </c>
      <c r="AU155" s="182" t="s">
        <v>78</v>
      </c>
      <c r="AY155" s="181" t="s">
        <v>119</v>
      </c>
      <c r="BK155" s="183">
        <f>SUM(BK156:BK160)</f>
        <v>0</v>
      </c>
    </row>
    <row r="156" spans="2:65" s="1" customFormat="1" ht="22.5" customHeight="1">
      <c r="B156" s="39"/>
      <c r="C156" s="187" t="s">
        <v>190</v>
      </c>
      <c r="D156" s="187" t="s">
        <v>122</v>
      </c>
      <c r="E156" s="188" t="s">
        <v>258</v>
      </c>
      <c r="F156" s="189" t="s">
        <v>176</v>
      </c>
      <c r="G156" s="190" t="s">
        <v>167</v>
      </c>
      <c r="H156" s="191">
        <v>40</v>
      </c>
      <c r="I156" s="192"/>
      <c r="J156" s="193">
        <f>ROUND(I156*H156,2)</f>
        <v>0</v>
      </c>
      <c r="K156" s="189" t="s">
        <v>21</v>
      </c>
      <c r="L156" s="59"/>
      <c r="M156" s="194" t="s">
        <v>21</v>
      </c>
      <c r="N156" s="195" t="s">
        <v>41</v>
      </c>
      <c r="O156" s="4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AR156" s="22" t="s">
        <v>126</v>
      </c>
      <c r="AT156" s="22" t="s">
        <v>122</v>
      </c>
      <c r="AU156" s="22" t="s">
        <v>80</v>
      </c>
      <c r="AY156" s="22" t="s">
        <v>119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2" t="s">
        <v>78</v>
      </c>
      <c r="BK156" s="198">
        <f>ROUND(I156*H156,2)</f>
        <v>0</v>
      </c>
      <c r="BL156" s="22" t="s">
        <v>126</v>
      </c>
      <c r="BM156" s="22" t="s">
        <v>259</v>
      </c>
    </row>
    <row r="157" spans="2:65" s="1" customFormat="1" ht="22.5" customHeight="1">
      <c r="B157" s="39"/>
      <c r="C157" s="187" t="s">
        <v>260</v>
      </c>
      <c r="D157" s="187" t="s">
        <v>122</v>
      </c>
      <c r="E157" s="188" t="s">
        <v>261</v>
      </c>
      <c r="F157" s="189" t="s">
        <v>179</v>
      </c>
      <c r="G157" s="190" t="s">
        <v>167</v>
      </c>
      <c r="H157" s="191">
        <v>115</v>
      </c>
      <c r="I157" s="192"/>
      <c r="J157" s="193">
        <f>ROUND(I157*H157,2)</f>
        <v>0</v>
      </c>
      <c r="K157" s="189" t="s">
        <v>21</v>
      </c>
      <c r="L157" s="59"/>
      <c r="M157" s="194" t="s">
        <v>21</v>
      </c>
      <c r="N157" s="195" t="s">
        <v>41</v>
      </c>
      <c r="O157" s="4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AR157" s="22" t="s">
        <v>126</v>
      </c>
      <c r="AT157" s="22" t="s">
        <v>122</v>
      </c>
      <c r="AU157" s="22" t="s">
        <v>80</v>
      </c>
      <c r="AY157" s="22" t="s">
        <v>119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2" t="s">
        <v>78</v>
      </c>
      <c r="BK157" s="198">
        <f>ROUND(I157*H157,2)</f>
        <v>0</v>
      </c>
      <c r="BL157" s="22" t="s">
        <v>126</v>
      </c>
      <c r="BM157" s="22" t="s">
        <v>262</v>
      </c>
    </row>
    <row r="158" spans="2:65" s="1" customFormat="1" ht="22.5" customHeight="1">
      <c r="B158" s="39"/>
      <c r="C158" s="187" t="s">
        <v>196</v>
      </c>
      <c r="D158" s="187" t="s">
        <v>122</v>
      </c>
      <c r="E158" s="188" t="s">
        <v>263</v>
      </c>
      <c r="F158" s="189" t="s">
        <v>182</v>
      </c>
      <c r="G158" s="190" t="s">
        <v>167</v>
      </c>
      <c r="H158" s="191">
        <v>22</v>
      </c>
      <c r="I158" s="192"/>
      <c r="J158" s="193">
        <f>ROUND(I158*H158,2)</f>
        <v>0</v>
      </c>
      <c r="K158" s="189" t="s">
        <v>21</v>
      </c>
      <c r="L158" s="59"/>
      <c r="M158" s="194" t="s">
        <v>21</v>
      </c>
      <c r="N158" s="195" t="s">
        <v>41</v>
      </c>
      <c r="O158" s="4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AR158" s="22" t="s">
        <v>126</v>
      </c>
      <c r="AT158" s="22" t="s">
        <v>122</v>
      </c>
      <c r="AU158" s="22" t="s">
        <v>80</v>
      </c>
      <c r="AY158" s="22" t="s">
        <v>119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22" t="s">
        <v>78</v>
      </c>
      <c r="BK158" s="198">
        <f>ROUND(I158*H158,2)</f>
        <v>0</v>
      </c>
      <c r="BL158" s="22" t="s">
        <v>126</v>
      </c>
      <c r="BM158" s="22" t="s">
        <v>264</v>
      </c>
    </row>
    <row r="159" spans="2:65" s="1" customFormat="1" ht="22.5" customHeight="1">
      <c r="B159" s="39"/>
      <c r="C159" s="187" t="s">
        <v>265</v>
      </c>
      <c r="D159" s="187" t="s">
        <v>122</v>
      </c>
      <c r="E159" s="188" t="s">
        <v>266</v>
      </c>
      <c r="F159" s="189" t="s">
        <v>186</v>
      </c>
      <c r="G159" s="190" t="s">
        <v>167</v>
      </c>
      <c r="H159" s="191">
        <v>20</v>
      </c>
      <c r="I159" s="192"/>
      <c r="J159" s="193">
        <f>ROUND(I159*H159,2)</f>
        <v>0</v>
      </c>
      <c r="K159" s="189" t="s">
        <v>21</v>
      </c>
      <c r="L159" s="59"/>
      <c r="M159" s="194" t="s">
        <v>21</v>
      </c>
      <c r="N159" s="195" t="s">
        <v>41</v>
      </c>
      <c r="O159" s="4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2" t="s">
        <v>126</v>
      </c>
      <c r="AT159" s="22" t="s">
        <v>122</v>
      </c>
      <c r="AU159" s="22" t="s">
        <v>80</v>
      </c>
      <c r="AY159" s="22" t="s">
        <v>119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2" t="s">
        <v>78</v>
      </c>
      <c r="BK159" s="198">
        <f>ROUND(I159*H159,2)</f>
        <v>0</v>
      </c>
      <c r="BL159" s="22" t="s">
        <v>126</v>
      </c>
      <c r="BM159" s="22" t="s">
        <v>267</v>
      </c>
    </row>
    <row r="160" spans="2:65" s="1" customFormat="1" ht="22.5" customHeight="1">
      <c r="B160" s="39"/>
      <c r="C160" s="187" t="s">
        <v>199</v>
      </c>
      <c r="D160" s="187" t="s">
        <v>122</v>
      </c>
      <c r="E160" s="188" t="s">
        <v>268</v>
      </c>
      <c r="F160" s="189" t="s">
        <v>189</v>
      </c>
      <c r="G160" s="190" t="s">
        <v>167</v>
      </c>
      <c r="H160" s="191">
        <v>20</v>
      </c>
      <c r="I160" s="192"/>
      <c r="J160" s="193">
        <f>ROUND(I160*H160,2)</f>
        <v>0</v>
      </c>
      <c r="K160" s="189" t="s">
        <v>21</v>
      </c>
      <c r="L160" s="59"/>
      <c r="M160" s="194" t="s">
        <v>21</v>
      </c>
      <c r="N160" s="195" t="s">
        <v>41</v>
      </c>
      <c r="O160" s="4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2" t="s">
        <v>126</v>
      </c>
      <c r="AT160" s="22" t="s">
        <v>122</v>
      </c>
      <c r="AU160" s="22" t="s">
        <v>80</v>
      </c>
      <c r="AY160" s="22" t="s">
        <v>119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2" t="s">
        <v>78</v>
      </c>
      <c r="BK160" s="198">
        <f>ROUND(I160*H160,2)</f>
        <v>0</v>
      </c>
      <c r="BL160" s="22" t="s">
        <v>126</v>
      </c>
      <c r="BM160" s="22" t="s">
        <v>269</v>
      </c>
    </row>
    <row r="161" spans="2:65" s="10" customFormat="1" ht="29.85" customHeight="1">
      <c r="B161" s="170"/>
      <c r="C161" s="171"/>
      <c r="D161" s="184" t="s">
        <v>69</v>
      </c>
      <c r="E161" s="185" t="s">
        <v>191</v>
      </c>
      <c r="F161" s="185" t="s">
        <v>192</v>
      </c>
      <c r="G161" s="171"/>
      <c r="H161" s="171"/>
      <c r="I161" s="174"/>
      <c r="J161" s="186">
        <f>BK161</f>
        <v>0</v>
      </c>
      <c r="K161" s="171"/>
      <c r="L161" s="176"/>
      <c r="M161" s="177"/>
      <c r="N161" s="178"/>
      <c r="O161" s="178"/>
      <c r="P161" s="179">
        <f>SUM(P162:P165)</f>
        <v>0</v>
      </c>
      <c r="Q161" s="178"/>
      <c r="R161" s="179">
        <f>SUM(R162:R165)</f>
        <v>0</v>
      </c>
      <c r="S161" s="178"/>
      <c r="T161" s="180">
        <f>SUM(T162:T165)</f>
        <v>0</v>
      </c>
      <c r="AR161" s="181" t="s">
        <v>78</v>
      </c>
      <c r="AT161" s="182" t="s">
        <v>69</v>
      </c>
      <c r="AU161" s="182" t="s">
        <v>78</v>
      </c>
      <c r="AY161" s="181" t="s">
        <v>119</v>
      </c>
      <c r="BK161" s="183">
        <f>SUM(BK162:BK165)</f>
        <v>0</v>
      </c>
    </row>
    <row r="162" spans="2:65" s="1" customFormat="1" ht="22.5" customHeight="1">
      <c r="B162" s="39"/>
      <c r="C162" s="187" t="s">
        <v>270</v>
      </c>
      <c r="D162" s="187" t="s">
        <v>122</v>
      </c>
      <c r="E162" s="188" t="s">
        <v>271</v>
      </c>
      <c r="F162" s="189" t="s">
        <v>195</v>
      </c>
      <c r="G162" s="190" t="s">
        <v>125</v>
      </c>
      <c r="H162" s="191">
        <v>12</v>
      </c>
      <c r="I162" s="192"/>
      <c r="J162" s="193">
        <f>ROUND(I162*H162,2)</f>
        <v>0</v>
      </c>
      <c r="K162" s="189" t="s">
        <v>21</v>
      </c>
      <c r="L162" s="59"/>
      <c r="M162" s="194" t="s">
        <v>21</v>
      </c>
      <c r="N162" s="195" t="s">
        <v>41</v>
      </c>
      <c r="O162" s="4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2" t="s">
        <v>126</v>
      </c>
      <c r="AT162" s="22" t="s">
        <v>122</v>
      </c>
      <c r="AU162" s="22" t="s">
        <v>80</v>
      </c>
      <c r="AY162" s="22" t="s">
        <v>119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2" t="s">
        <v>78</v>
      </c>
      <c r="BK162" s="198">
        <f>ROUND(I162*H162,2)</f>
        <v>0</v>
      </c>
      <c r="BL162" s="22" t="s">
        <v>126</v>
      </c>
      <c r="BM162" s="22" t="s">
        <v>272</v>
      </c>
    </row>
    <row r="163" spans="2:65" s="1" customFormat="1" ht="22.5" customHeight="1">
      <c r="B163" s="39"/>
      <c r="C163" s="187" t="s">
        <v>202</v>
      </c>
      <c r="D163" s="187" t="s">
        <v>122</v>
      </c>
      <c r="E163" s="188" t="s">
        <v>273</v>
      </c>
      <c r="F163" s="189" t="s">
        <v>198</v>
      </c>
      <c r="G163" s="190" t="s">
        <v>125</v>
      </c>
      <c r="H163" s="191">
        <v>6</v>
      </c>
      <c r="I163" s="192"/>
      <c r="J163" s="193">
        <f>ROUND(I163*H163,2)</f>
        <v>0</v>
      </c>
      <c r="K163" s="189" t="s">
        <v>21</v>
      </c>
      <c r="L163" s="59"/>
      <c r="M163" s="194" t="s">
        <v>21</v>
      </c>
      <c r="N163" s="195" t="s">
        <v>41</v>
      </c>
      <c r="O163" s="4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AR163" s="22" t="s">
        <v>126</v>
      </c>
      <c r="AT163" s="22" t="s">
        <v>122</v>
      </c>
      <c r="AU163" s="22" t="s">
        <v>80</v>
      </c>
      <c r="AY163" s="22" t="s">
        <v>119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22" t="s">
        <v>78</v>
      </c>
      <c r="BK163" s="198">
        <f>ROUND(I163*H163,2)</f>
        <v>0</v>
      </c>
      <c r="BL163" s="22" t="s">
        <v>126</v>
      </c>
      <c r="BM163" s="22" t="s">
        <v>274</v>
      </c>
    </row>
    <row r="164" spans="2:65" s="1" customFormat="1" ht="22.5" customHeight="1">
      <c r="B164" s="39"/>
      <c r="C164" s="187" t="s">
        <v>275</v>
      </c>
      <c r="D164" s="187" t="s">
        <v>122</v>
      </c>
      <c r="E164" s="188" t="s">
        <v>276</v>
      </c>
      <c r="F164" s="189" t="s">
        <v>201</v>
      </c>
      <c r="G164" s="190" t="s">
        <v>125</v>
      </c>
      <c r="H164" s="191">
        <v>3</v>
      </c>
      <c r="I164" s="192"/>
      <c r="J164" s="193">
        <f>ROUND(I164*H164,2)</f>
        <v>0</v>
      </c>
      <c r="K164" s="189" t="s">
        <v>21</v>
      </c>
      <c r="L164" s="59"/>
      <c r="M164" s="194" t="s">
        <v>21</v>
      </c>
      <c r="N164" s="195" t="s">
        <v>41</v>
      </c>
      <c r="O164" s="4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AR164" s="22" t="s">
        <v>126</v>
      </c>
      <c r="AT164" s="22" t="s">
        <v>122</v>
      </c>
      <c r="AU164" s="22" t="s">
        <v>80</v>
      </c>
      <c r="AY164" s="22" t="s">
        <v>119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22" t="s">
        <v>78</v>
      </c>
      <c r="BK164" s="198">
        <f>ROUND(I164*H164,2)</f>
        <v>0</v>
      </c>
      <c r="BL164" s="22" t="s">
        <v>126</v>
      </c>
      <c r="BM164" s="22" t="s">
        <v>277</v>
      </c>
    </row>
    <row r="165" spans="2:65" s="1" customFormat="1" ht="27">
      <c r="B165" s="39"/>
      <c r="C165" s="61"/>
      <c r="D165" s="199" t="s">
        <v>161</v>
      </c>
      <c r="E165" s="61"/>
      <c r="F165" s="200" t="s">
        <v>162</v>
      </c>
      <c r="G165" s="61"/>
      <c r="H165" s="61"/>
      <c r="I165" s="157"/>
      <c r="J165" s="61"/>
      <c r="K165" s="61"/>
      <c r="L165" s="59"/>
      <c r="M165" s="201"/>
      <c r="N165" s="40"/>
      <c r="O165" s="40"/>
      <c r="P165" s="40"/>
      <c r="Q165" s="40"/>
      <c r="R165" s="40"/>
      <c r="S165" s="40"/>
      <c r="T165" s="76"/>
      <c r="AT165" s="22" t="s">
        <v>161</v>
      </c>
      <c r="AU165" s="22" t="s">
        <v>80</v>
      </c>
    </row>
    <row r="166" spans="2:65" s="10" customFormat="1" ht="29.85" customHeight="1">
      <c r="B166" s="170"/>
      <c r="C166" s="171"/>
      <c r="D166" s="184" t="s">
        <v>69</v>
      </c>
      <c r="E166" s="185" t="s">
        <v>203</v>
      </c>
      <c r="F166" s="185" t="s">
        <v>204</v>
      </c>
      <c r="G166" s="171"/>
      <c r="H166" s="171"/>
      <c r="I166" s="174"/>
      <c r="J166" s="186">
        <f>BK166</f>
        <v>0</v>
      </c>
      <c r="K166" s="171"/>
      <c r="L166" s="176"/>
      <c r="M166" s="177"/>
      <c r="N166" s="178"/>
      <c r="O166" s="178"/>
      <c r="P166" s="179">
        <f>SUM(P167:P168)</f>
        <v>0</v>
      </c>
      <c r="Q166" s="178"/>
      <c r="R166" s="179">
        <f>SUM(R167:R168)</f>
        <v>0</v>
      </c>
      <c r="S166" s="178"/>
      <c r="T166" s="180">
        <f>SUM(T167:T168)</f>
        <v>0</v>
      </c>
      <c r="AR166" s="181" t="s">
        <v>78</v>
      </c>
      <c r="AT166" s="182" t="s">
        <v>69</v>
      </c>
      <c r="AU166" s="182" t="s">
        <v>78</v>
      </c>
      <c r="AY166" s="181" t="s">
        <v>119</v>
      </c>
      <c r="BK166" s="183">
        <f>SUM(BK167:BK168)</f>
        <v>0</v>
      </c>
    </row>
    <row r="167" spans="2:65" s="1" customFormat="1" ht="44.25" customHeight="1">
      <c r="B167" s="39"/>
      <c r="C167" s="187" t="s">
        <v>207</v>
      </c>
      <c r="D167" s="187" t="s">
        <v>122</v>
      </c>
      <c r="E167" s="188" t="s">
        <v>278</v>
      </c>
      <c r="F167" s="189" t="s">
        <v>206</v>
      </c>
      <c r="G167" s="190" t="s">
        <v>125</v>
      </c>
      <c r="H167" s="191">
        <v>1</v>
      </c>
      <c r="I167" s="192"/>
      <c r="J167" s="193">
        <f>ROUND(I167*H167,2)</f>
        <v>0</v>
      </c>
      <c r="K167" s="189" t="s">
        <v>21</v>
      </c>
      <c r="L167" s="59"/>
      <c r="M167" s="194" t="s">
        <v>21</v>
      </c>
      <c r="N167" s="195" t="s">
        <v>41</v>
      </c>
      <c r="O167" s="4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AR167" s="22" t="s">
        <v>126</v>
      </c>
      <c r="AT167" s="22" t="s">
        <v>122</v>
      </c>
      <c r="AU167" s="22" t="s">
        <v>80</v>
      </c>
      <c r="AY167" s="22" t="s">
        <v>119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22" t="s">
        <v>78</v>
      </c>
      <c r="BK167" s="198">
        <f>ROUND(I167*H167,2)</f>
        <v>0</v>
      </c>
      <c r="BL167" s="22" t="s">
        <v>126</v>
      </c>
      <c r="BM167" s="22" t="s">
        <v>279</v>
      </c>
    </row>
    <row r="168" spans="2:65" s="1" customFormat="1" ht="40.5">
      <c r="B168" s="39"/>
      <c r="C168" s="61"/>
      <c r="D168" s="199" t="s">
        <v>161</v>
      </c>
      <c r="E168" s="61"/>
      <c r="F168" s="200" t="s">
        <v>208</v>
      </c>
      <c r="G168" s="61"/>
      <c r="H168" s="61"/>
      <c r="I168" s="157"/>
      <c r="J168" s="61"/>
      <c r="K168" s="61"/>
      <c r="L168" s="59"/>
      <c r="M168" s="201"/>
      <c r="N168" s="40"/>
      <c r="O168" s="40"/>
      <c r="P168" s="40"/>
      <c r="Q168" s="40"/>
      <c r="R168" s="40"/>
      <c r="S168" s="40"/>
      <c r="T168" s="76"/>
      <c r="AT168" s="22" t="s">
        <v>161</v>
      </c>
      <c r="AU168" s="22" t="s">
        <v>80</v>
      </c>
    </row>
    <row r="169" spans="2:65" s="10" customFormat="1" ht="29.85" customHeight="1">
      <c r="B169" s="170"/>
      <c r="C169" s="171"/>
      <c r="D169" s="184" t="s">
        <v>69</v>
      </c>
      <c r="E169" s="185" t="s">
        <v>280</v>
      </c>
      <c r="F169" s="185" t="s">
        <v>281</v>
      </c>
      <c r="G169" s="171"/>
      <c r="H169" s="171"/>
      <c r="I169" s="174"/>
      <c r="J169" s="186">
        <f>BK169</f>
        <v>0</v>
      </c>
      <c r="K169" s="171"/>
      <c r="L169" s="176"/>
      <c r="M169" s="177"/>
      <c r="N169" s="178"/>
      <c r="O169" s="178"/>
      <c r="P169" s="179">
        <f>SUM(P170:P171)</f>
        <v>0</v>
      </c>
      <c r="Q169" s="178"/>
      <c r="R169" s="179">
        <f>SUM(R170:R171)</f>
        <v>0</v>
      </c>
      <c r="S169" s="178"/>
      <c r="T169" s="180">
        <f>SUM(T170:T171)</f>
        <v>0</v>
      </c>
      <c r="AR169" s="181" t="s">
        <v>78</v>
      </c>
      <c r="AT169" s="182" t="s">
        <v>69</v>
      </c>
      <c r="AU169" s="182" t="s">
        <v>78</v>
      </c>
      <c r="AY169" s="181" t="s">
        <v>119</v>
      </c>
      <c r="BK169" s="183">
        <f>SUM(BK170:BK171)</f>
        <v>0</v>
      </c>
    </row>
    <row r="170" spans="2:65" s="1" customFormat="1" ht="22.5" customHeight="1">
      <c r="B170" s="39"/>
      <c r="C170" s="187" t="s">
        <v>282</v>
      </c>
      <c r="D170" s="187" t="s">
        <v>122</v>
      </c>
      <c r="E170" s="188" t="s">
        <v>283</v>
      </c>
      <c r="F170" s="189" t="s">
        <v>284</v>
      </c>
      <c r="G170" s="190" t="s">
        <v>125</v>
      </c>
      <c r="H170" s="191">
        <v>1</v>
      </c>
      <c r="I170" s="192"/>
      <c r="J170" s="193">
        <f>ROUND(I170*H170,2)</f>
        <v>0</v>
      </c>
      <c r="K170" s="189" t="s">
        <v>21</v>
      </c>
      <c r="L170" s="59"/>
      <c r="M170" s="194" t="s">
        <v>21</v>
      </c>
      <c r="N170" s="195" t="s">
        <v>41</v>
      </c>
      <c r="O170" s="40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AR170" s="22" t="s">
        <v>126</v>
      </c>
      <c r="AT170" s="22" t="s">
        <v>122</v>
      </c>
      <c r="AU170" s="22" t="s">
        <v>80</v>
      </c>
      <c r="AY170" s="22" t="s">
        <v>119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22" t="s">
        <v>78</v>
      </c>
      <c r="BK170" s="198">
        <f>ROUND(I170*H170,2)</f>
        <v>0</v>
      </c>
      <c r="BL170" s="22" t="s">
        <v>126</v>
      </c>
      <c r="BM170" s="22" t="s">
        <v>285</v>
      </c>
    </row>
    <row r="171" spans="2:65" s="1" customFormat="1" ht="22.5" customHeight="1">
      <c r="B171" s="39"/>
      <c r="C171" s="187" t="s">
        <v>227</v>
      </c>
      <c r="D171" s="187" t="s">
        <v>122</v>
      </c>
      <c r="E171" s="188" t="s">
        <v>286</v>
      </c>
      <c r="F171" s="189" t="s">
        <v>287</v>
      </c>
      <c r="G171" s="190" t="s">
        <v>288</v>
      </c>
      <c r="H171" s="191">
        <v>9</v>
      </c>
      <c r="I171" s="192"/>
      <c r="J171" s="193">
        <f>ROUND(I171*H171,2)</f>
        <v>0</v>
      </c>
      <c r="K171" s="189" t="s">
        <v>21</v>
      </c>
      <c r="L171" s="59"/>
      <c r="M171" s="194" t="s">
        <v>21</v>
      </c>
      <c r="N171" s="224" t="s">
        <v>41</v>
      </c>
      <c r="O171" s="225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2" t="s">
        <v>126</v>
      </c>
      <c r="AT171" s="22" t="s">
        <v>122</v>
      </c>
      <c r="AU171" s="22" t="s">
        <v>80</v>
      </c>
      <c r="AY171" s="22" t="s">
        <v>119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22" t="s">
        <v>78</v>
      </c>
      <c r="BK171" s="198">
        <f>ROUND(I171*H171,2)</f>
        <v>0</v>
      </c>
      <c r="BL171" s="22" t="s">
        <v>126</v>
      </c>
      <c r="BM171" s="22" t="s">
        <v>289</v>
      </c>
    </row>
    <row r="172" spans="2:65" s="1" customFormat="1" ht="6.95" customHeight="1">
      <c r="B172" s="54"/>
      <c r="C172" s="55"/>
      <c r="D172" s="55"/>
      <c r="E172" s="55"/>
      <c r="F172" s="55"/>
      <c r="G172" s="55"/>
      <c r="H172" s="55"/>
      <c r="I172" s="133"/>
      <c r="J172" s="55"/>
      <c r="K172" s="55"/>
      <c r="L172" s="59"/>
    </row>
  </sheetData>
  <sheetProtection password="CC35" sheet="1" objects="1" scenarios="1" formatCells="0" formatColumns="0" formatRows="0" sort="0" autoFilter="0"/>
  <autoFilter ref="C88:K171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3" customFormat="1" ht="45" customHeight="1">
      <c r="B3" s="232"/>
      <c r="C3" s="353" t="s">
        <v>290</v>
      </c>
      <c r="D3" s="353"/>
      <c r="E3" s="353"/>
      <c r="F3" s="353"/>
      <c r="G3" s="353"/>
      <c r="H3" s="353"/>
      <c r="I3" s="353"/>
      <c r="J3" s="353"/>
      <c r="K3" s="233"/>
    </row>
    <row r="4" spans="2:11" ht="25.5" customHeight="1">
      <c r="B4" s="234"/>
      <c r="C4" s="354" t="s">
        <v>291</v>
      </c>
      <c r="D4" s="354"/>
      <c r="E4" s="354"/>
      <c r="F4" s="354"/>
      <c r="G4" s="354"/>
      <c r="H4" s="354"/>
      <c r="I4" s="354"/>
      <c r="J4" s="354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2" t="s">
        <v>292</v>
      </c>
      <c r="D6" s="352"/>
      <c r="E6" s="352"/>
      <c r="F6" s="352"/>
      <c r="G6" s="352"/>
      <c r="H6" s="352"/>
      <c r="I6" s="352"/>
      <c r="J6" s="352"/>
      <c r="K6" s="235"/>
    </row>
    <row r="7" spans="2:11" ht="15" customHeight="1">
      <c r="B7" s="238"/>
      <c r="C7" s="352" t="s">
        <v>293</v>
      </c>
      <c r="D7" s="352"/>
      <c r="E7" s="352"/>
      <c r="F7" s="352"/>
      <c r="G7" s="352"/>
      <c r="H7" s="352"/>
      <c r="I7" s="352"/>
      <c r="J7" s="352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2" t="s">
        <v>294</v>
      </c>
      <c r="D9" s="352"/>
      <c r="E9" s="352"/>
      <c r="F9" s="352"/>
      <c r="G9" s="352"/>
      <c r="H9" s="352"/>
      <c r="I9" s="352"/>
      <c r="J9" s="352"/>
      <c r="K9" s="235"/>
    </row>
    <row r="10" spans="2:11" ht="15" customHeight="1">
      <c r="B10" s="238"/>
      <c r="C10" s="237"/>
      <c r="D10" s="352" t="s">
        <v>295</v>
      </c>
      <c r="E10" s="352"/>
      <c r="F10" s="352"/>
      <c r="G10" s="352"/>
      <c r="H10" s="352"/>
      <c r="I10" s="352"/>
      <c r="J10" s="352"/>
      <c r="K10" s="235"/>
    </row>
    <row r="11" spans="2:11" ht="15" customHeight="1">
      <c r="B11" s="238"/>
      <c r="C11" s="239"/>
      <c r="D11" s="352" t="s">
        <v>296</v>
      </c>
      <c r="E11" s="352"/>
      <c r="F11" s="352"/>
      <c r="G11" s="352"/>
      <c r="H11" s="352"/>
      <c r="I11" s="352"/>
      <c r="J11" s="352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2" t="s">
        <v>297</v>
      </c>
      <c r="E13" s="352"/>
      <c r="F13" s="352"/>
      <c r="G13" s="352"/>
      <c r="H13" s="352"/>
      <c r="I13" s="352"/>
      <c r="J13" s="352"/>
      <c r="K13" s="235"/>
    </row>
    <row r="14" spans="2:11" ht="15" customHeight="1">
      <c r="B14" s="238"/>
      <c r="C14" s="239"/>
      <c r="D14" s="352" t="s">
        <v>298</v>
      </c>
      <c r="E14" s="352"/>
      <c r="F14" s="352"/>
      <c r="G14" s="352"/>
      <c r="H14" s="352"/>
      <c r="I14" s="352"/>
      <c r="J14" s="352"/>
      <c r="K14" s="235"/>
    </row>
    <row r="15" spans="2:11" ht="15" customHeight="1">
      <c r="B15" s="238"/>
      <c r="C15" s="239"/>
      <c r="D15" s="352" t="s">
        <v>299</v>
      </c>
      <c r="E15" s="352"/>
      <c r="F15" s="352"/>
      <c r="G15" s="352"/>
      <c r="H15" s="352"/>
      <c r="I15" s="352"/>
      <c r="J15" s="352"/>
      <c r="K15" s="235"/>
    </row>
    <row r="16" spans="2:11" ht="15" customHeight="1">
      <c r="B16" s="238"/>
      <c r="C16" s="239"/>
      <c r="D16" s="239"/>
      <c r="E16" s="240" t="s">
        <v>77</v>
      </c>
      <c r="F16" s="352" t="s">
        <v>300</v>
      </c>
      <c r="G16" s="352"/>
      <c r="H16" s="352"/>
      <c r="I16" s="352"/>
      <c r="J16" s="352"/>
      <c r="K16" s="235"/>
    </row>
    <row r="17" spans="2:11" ht="15" customHeight="1">
      <c r="B17" s="238"/>
      <c r="C17" s="239"/>
      <c r="D17" s="239"/>
      <c r="E17" s="240" t="s">
        <v>301</v>
      </c>
      <c r="F17" s="352" t="s">
        <v>302</v>
      </c>
      <c r="G17" s="352"/>
      <c r="H17" s="352"/>
      <c r="I17" s="352"/>
      <c r="J17" s="352"/>
      <c r="K17" s="235"/>
    </row>
    <row r="18" spans="2:11" ht="15" customHeight="1">
      <c r="B18" s="238"/>
      <c r="C18" s="239"/>
      <c r="D18" s="239"/>
      <c r="E18" s="240" t="s">
        <v>303</v>
      </c>
      <c r="F18" s="352" t="s">
        <v>304</v>
      </c>
      <c r="G18" s="352"/>
      <c r="H18" s="352"/>
      <c r="I18" s="352"/>
      <c r="J18" s="352"/>
      <c r="K18" s="235"/>
    </row>
    <row r="19" spans="2:11" ht="15" customHeight="1">
      <c r="B19" s="238"/>
      <c r="C19" s="239"/>
      <c r="D19" s="239"/>
      <c r="E19" s="240" t="s">
        <v>305</v>
      </c>
      <c r="F19" s="352" t="s">
        <v>306</v>
      </c>
      <c r="G19" s="352"/>
      <c r="H19" s="352"/>
      <c r="I19" s="352"/>
      <c r="J19" s="352"/>
      <c r="K19" s="235"/>
    </row>
    <row r="20" spans="2:11" ht="15" customHeight="1">
      <c r="B20" s="238"/>
      <c r="C20" s="239"/>
      <c r="D20" s="239"/>
      <c r="E20" s="240" t="s">
        <v>307</v>
      </c>
      <c r="F20" s="352" t="s">
        <v>308</v>
      </c>
      <c r="G20" s="352"/>
      <c r="H20" s="352"/>
      <c r="I20" s="352"/>
      <c r="J20" s="352"/>
      <c r="K20" s="235"/>
    </row>
    <row r="21" spans="2:11" ht="15" customHeight="1">
      <c r="B21" s="238"/>
      <c r="C21" s="239"/>
      <c r="D21" s="239"/>
      <c r="E21" s="240" t="s">
        <v>309</v>
      </c>
      <c r="F21" s="352" t="s">
        <v>310</v>
      </c>
      <c r="G21" s="352"/>
      <c r="H21" s="352"/>
      <c r="I21" s="352"/>
      <c r="J21" s="352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2" t="s">
        <v>311</v>
      </c>
      <c r="D23" s="352"/>
      <c r="E23" s="352"/>
      <c r="F23" s="352"/>
      <c r="G23" s="352"/>
      <c r="H23" s="352"/>
      <c r="I23" s="352"/>
      <c r="J23" s="352"/>
      <c r="K23" s="235"/>
    </row>
    <row r="24" spans="2:11" ht="15" customHeight="1">
      <c r="B24" s="238"/>
      <c r="C24" s="352" t="s">
        <v>312</v>
      </c>
      <c r="D24" s="352"/>
      <c r="E24" s="352"/>
      <c r="F24" s="352"/>
      <c r="G24" s="352"/>
      <c r="H24" s="352"/>
      <c r="I24" s="352"/>
      <c r="J24" s="352"/>
      <c r="K24" s="235"/>
    </row>
    <row r="25" spans="2:11" ht="15" customHeight="1">
      <c r="B25" s="238"/>
      <c r="C25" s="237"/>
      <c r="D25" s="352" t="s">
        <v>313</v>
      </c>
      <c r="E25" s="352"/>
      <c r="F25" s="352"/>
      <c r="G25" s="352"/>
      <c r="H25" s="352"/>
      <c r="I25" s="352"/>
      <c r="J25" s="352"/>
      <c r="K25" s="235"/>
    </row>
    <row r="26" spans="2:11" ht="15" customHeight="1">
      <c r="B26" s="238"/>
      <c r="C26" s="239"/>
      <c r="D26" s="352" t="s">
        <v>314</v>
      </c>
      <c r="E26" s="352"/>
      <c r="F26" s="352"/>
      <c r="G26" s="352"/>
      <c r="H26" s="352"/>
      <c r="I26" s="352"/>
      <c r="J26" s="352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2" t="s">
        <v>315</v>
      </c>
      <c r="E28" s="352"/>
      <c r="F28" s="352"/>
      <c r="G28" s="352"/>
      <c r="H28" s="352"/>
      <c r="I28" s="352"/>
      <c r="J28" s="352"/>
      <c r="K28" s="235"/>
    </row>
    <row r="29" spans="2:11" ht="15" customHeight="1">
      <c r="B29" s="238"/>
      <c r="C29" s="239"/>
      <c r="D29" s="352" t="s">
        <v>316</v>
      </c>
      <c r="E29" s="352"/>
      <c r="F29" s="352"/>
      <c r="G29" s="352"/>
      <c r="H29" s="352"/>
      <c r="I29" s="352"/>
      <c r="J29" s="352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2" t="s">
        <v>317</v>
      </c>
      <c r="E31" s="352"/>
      <c r="F31" s="352"/>
      <c r="G31" s="352"/>
      <c r="H31" s="352"/>
      <c r="I31" s="352"/>
      <c r="J31" s="352"/>
      <c r="K31" s="235"/>
    </row>
    <row r="32" spans="2:11" ht="15" customHeight="1">
      <c r="B32" s="238"/>
      <c r="C32" s="239"/>
      <c r="D32" s="352" t="s">
        <v>318</v>
      </c>
      <c r="E32" s="352"/>
      <c r="F32" s="352"/>
      <c r="G32" s="352"/>
      <c r="H32" s="352"/>
      <c r="I32" s="352"/>
      <c r="J32" s="352"/>
      <c r="K32" s="235"/>
    </row>
    <row r="33" spans="2:11" ht="15" customHeight="1">
      <c r="B33" s="238"/>
      <c r="C33" s="239"/>
      <c r="D33" s="352" t="s">
        <v>319</v>
      </c>
      <c r="E33" s="352"/>
      <c r="F33" s="352"/>
      <c r="G33" s="352"/>
      <c r="H33" s="352"/>
      <c r="I33" s="352"/>
      <c r="J33" s="352"/>
      <c r="K33" s="235"/>
    </row>
    <row r="34" spans="2:11" ht="15" customHeight="1">
      <c r="B34" s="238"/>
      <c r="C34" s="239"/>
      <c r="D34" s="237"/>
      <c r="E34" s="241" t="s">
        <v>104</v>
      </c>
      <c r="F34" s="237"/>
      <c r="G34" s="352" t="s">
        <v>320</v>
      </c>
      <c r="H34" s="352"/>
      <c r="I34" s="352"/>
      <c r="J34" s="352"/>
      <c r="K34" s="235"/>
    </row>
    <row r="35" spans="2:11" ht="30.75" customHeight="1">
      <c r="B35" s="238"/>
      <c r="C35" s="239"/>
      <c r="D35" s="237"/>
      <c r="E35" s="241" t="s">
        <v>321</v>
      </c>
      <c r="F35" s="237"/>
      <c r="G35" s="352" t="s">
        <v>322</v>
      </c>
      <c r="H35" s="352"/>
      <c r="I35" s="352"/>
      <c r="J35" s="352"/>
      <c r="K35" s="235"/>
    </row>
    <row r="36" spans="2:11" ht="15" customHeight="1">
      <c r="B36" s="238"/>
      <c r="C36" s="239"/>
      <c r="D36" s="237"/>
      <c r="E36" s="241" t="s">
        <v>51</v>
      </c>
      <c r="F36" s="237"/>
      <c r="G36" s="352" t="s">
        <v>323</v>
      </c>
      <c r="H36" s="352"/>
      <c r="I36" s="352"/>
      <c r="J36" s="352"/>
      <c r="K36" s="235"/>
    </row>
    <row r="37" spans="2:11" ht="15" customHeight="1">
      <c r="B37" s="238"/>
      <c r="C37" s="239"/>
      <c r="D37" s="237"/>
      <c r="E37" s="241" t="s">
        <v>105</v>
      </c>
      <c r="F37" s="237"/>
      <c r="G37" s="352" t="s">
        <v>324</v>
      </c>
      <c r="H37" s="352"/>
      <c r="I37" s="352"/>
      <c r="J37" s="352"/>
      <c r="K37" s="235"/>
    </row>
    <row r="38" spans="2:11" ht="15" customHeight="1">
      <c r="B38" s="238"/>
      <c r="C38" s="239"/>
      <c r="D38" s="237"/>
      <c r="E38" s="241" t="s">
        <v>106</v>
      </c>
      <c r="F38" s="237"/>
      <c r="G38" s="352" t="s">
        <v>325</v>
      </c>
      <c r="H38" s="352"/>
      <c r="I38" s="352"/>
      <c r="J38" s="352"/>
      <c r="K38" s="235"/>
    </row>
    <row r="39" spans="2:11" ht="15" customHeight="1">
      <c r="B39" s="238"/>
      <c r="C39" s="239"/>
      <c r="D39" s="237"/>
      <c r="E39" s="241" t="s">
        <v>107</v>
      </c>
      <c r="F39" s="237"/>
      <c r="G39" s="352" t="s">
        <v>326</v>
      </c>
      <c r="H39" s="352"/>
      <c r="I39" s="352"/>
      <c r="J39" s="352"/>
      <c r="K39" s="235"/>
    </row>
    <row r="40" spans="2:11" ht="15" customHeight="1">
      <c r="B40" s="238"/>
      <c r="C40" s="239"/>
      <c r="D40" s="237"/>
      <c r="E40" s="241" t="s">
        <v>327</v>
      </c>
      <c r="F40" s="237"/>
      <c r="G40" s="352" t="s">
        <v>328</v>
      </c>
      <c r="H40" s="352"/>
      <c r="I40" s="352"/>
      <c r="J40" s="352"/>
      <c r="K40" s="235"/>
    </row>
    <row r="41" spans="2:11" ht="15" customHeight="1">
      <c r="B41" s="238"/>
      <c r="C41" s="239"/>
      <c r="D41" s="237"/>
      <c r="E41" s="241"/>
      <c r="F41" s="237"/>
      <c r="G41" s="352" t="s">
        <v>329</v>
      </c>
      <c r="H41" s="352"/>
      <c r="I41" s="352"/>
      <c r="J41" s="352"/>
      <c r="K41" s="235"/>
    </row>
    <row r="42" spans="2:11" ht="15" customHeight="1">
      <c r="B42" s="238"/>
      <c r="C42" s="239"/>
      <c r="D42" s="237"/>
      <c r="E42" s="241" t="s">
        <v>330</v>
      </c>
      <c r="F42" s="237"/>
      <c r="G42" s="352" t="s">
        <v>331</v>
      </c>
      <c r="H42" s="352"/>
      <c r="I42" s="352"/>
      <c r="J42" s="352"/>
      <c r="K42" s="235"/>
    </row>
    <row r="43" spans="2:11" ht="15" customHeight="1">
      <c r="B43" s="238"/>
      <c r="C43" s="239"/>
      <c r="D43" s="237"/>
      <c r="E43" s="241" t="s">
        <v>109</v>
      </c>
      <c r="F43" s="237"/>
      <c r="G43" s="352" t="s">
        <v>332</v>
      </c>
      <c r="H43" s="352"/>
      <c r="I43" s="352"/>
      <c r="J43" s="352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2" t="s">
        <v>333</v>
      </c>
      <c r="E45" s="352"/>
      <c r="F45" s="352"/>
      <c r="G45" s="352"/>
      <c r="H45" s="352"/>
      <c r="I45" s="352"/>
      <c r="J45" s="352"/>
      <c r="K45" s="235"/>
    </row>
    <row r="46" spans="2:11" ht="15" customHeight="1">
      <c r="B46" s="238"/>
      <c r="C46" s="239"/>
      <c r="D46" s="239"/>
      <c r="E46" s="352" t="s">
        <v>334</v>
      </c>
      <c r="F46" s="352"/>
      <c r="G46" s="352"/>
      <c r="H46" s="352"/>
      <c r="I46" s="352"/>
      <c r="J46" s="352"/>
      <c r="K46" s="235"/>
    </row>
    <row r="47" spans="2:11" ht="15" customHeight="1">
      <c r="B47" s="238"/>
      <c r="C47" s="239"/>
      <c r="D47" s="239"/>
      <c r="E47" s="352" t="s">
        <v>335</v>
      </c>
      <c r="F47" s="352"/>
      <c r="G47" s="352"/>
      <c r="H47" s="352"/>
      <c r="I47" s="352"/>
      <c r="J47" s="352"/>
      <c r="K47" s="235"/>
    </row>
    <row r="48" spans="2:11" ht="15" customHeight="1">
      <c r="B48" s="238"/>
      <c r="C48" s="239"/>
      <c r="D48" s="239"/>
      <c r="E48" s="352" t="s">
        <v>336</v>
      </c>
      <c r="F48" s="352"/>
      <c r="G48" s="352"/>
      <c r="H48" s="352"/>
      <c r="I48" s="352"/>
      <c r="J48" s="352"/>
      <c r="K48" s="235"/>
    </row>
    <row r="49" spans="2:11" ht="15" customHeight="1">
      <c r="B49" s="238"/>
      <c r="C49" s="239"/>
      <c r="D49" s="352" t="s">
        <v>337</v>
      </c>
      <c r="E49" s="352"/>
      <c r="F49" s="352"/>
      <c r="G49" s="352"/>
      <c r="H49" s="352"/>
      <c r="I49" s="352"/>
      <c r="J49" s="352"/>
      <c r="K49" s="235"/>
    </row>
    <row r="50" spans="2:11" ht="25.5" customHeight="1">
      <c r="B50" s="234"/>
      <c r="C50" s="354" t="s">
        <v>338</v>
      </c>
      <c r="D50" s="354"/>
      <c r="E50" s="354"/>
      <c r="F50" s="354"/>
      <c r="G50" s="354"/>
      <c r="H50" s="354"/>
      <c r="I50" s="354"/>
      <c r="J50" s="354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2" t="s">
        <v>339</v>
      </c>
      <c r="D52" s="352"/>
      <c r="E52" s="352"/>
      <c r="F52" s="352"/>
      <c r="G52" s="352"/>
      <c r="H52" s="352"/>
      <c r="I52" s="352"/>
      <c r="J52" s="352"/>
      <c r="K52" s="235"/>
    </row>
    <row r="53" spans="2:11" ht="15" customHeight="1">
      <c r="B53" s="234"/>
      <c r="C53" s="352" t="s">
        <v>340</v>
      </c>
      <c r="D53" s="352"/>
      <c r="E53" s="352"/>
      <c r="F53" s="352"/>
      <c r="G53" s="352"/>
      <c r="H53" s="352"/>
      <c r="I53" s="352"/>
      <c r="J53" s="352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2" t="s">
        <v>341</v>
      </c>
      <c r="D55" s="352"/>
      <c r="E55" s="352"/>
      <c r="F55" s="352"/>
      <c r="G55" s="352"/>
      <c r="H55" s="352"/>
      <c r="I55" s="352"/>
      <c r="J55" s="352"/>
      <c r="K55" s="235"/>
    </row>
    <row r="56" spans="2:11" ht="15" customHeight="1">
      <c r="B56" s="234"/>
      <c r="C56" s="239"/>
      <c r="D56" s="352" t="s">
        <v>342</v>
      </c>
      <c r="E56" s="352"/>
      <c r="F56" s="352"/>
      <c r="G56" s="352"/>
      <c r="H56" s="352"/>
      <c r="I56" s="352"/>
      <c r="J56" s="352"/>
      <c r="K56" s="235"/>
    </row>
    <row r="57" spans="2:11" ht="15" customHeight="1">
      <c r="B57" s="234"/>
      <c r="C57" s="239"/>
      <c r="D57" s="352" t="s">
        <v>343</v>
      </c>
      <c r="E57" s="352"/>
      <c r="F57" s="352"/>
      <c r="G57" s="352"/>
      <c r="H57" s="352"/>
      <c r="I57" s="352"/>
      <c r="J57" s="352"/>
      <c r="K57" s="235"/>
    </row>
    <row r="58" spans="2:11" ht="15" customHeight="1">
      <c r="B58" s="234"/>
      <c r="C58" s="239"/>
      <c r="D58" s="352" t="s">
        <v>344</v>
      </c>
      <c r="E58" s="352"/>
      <c r="F58" s="352"/>
      <c r="G58" s="352"/>
      <c r="H58" s="352"/>
      <c r="I58" s="352"/>
      <c r="J58" s="352"/>
      <c r="K58" s="235"/>
    </row>
    <row r="59" spans="2:11" ht="15" customHeight="1">
      <c r="B59" s="234"/>
      <c r="C59" s="239"/>
      <c r="D59" s="352" t="s">
        <v>345</v>
      </c>
      <c r="E59" s="352"/>
      <c r="F59" s="352"/>
      <c r="G59" s="352"/>
      <c r="H59" s="352"/>
      <c r="I59" s="352"/>
      <c r="J59" s="352"/>
      <c r="K59" s="235"/>
    </row>
    <row r="60" spans="2:11" ht="15" customHeight="1">
      <c r="B60" s="234"/>
      <c r="C60" s="239"/>
      <c r="D60" s="356" t="s">
        <v>346</v>
      </c>
      <c r="E60" s="356"/>
      <c r="F60" s="356"/>
      <c r="G60" s="356"/>
      <c r="H60" s="356"/>
      <c r="I60" s="356"/>
      <c r="J60" s="356"/>
      <c r="K60" s="235"/>
    </row>
    <row r="61" spans="2:11" ht="15" customHeight="1">
      <c r="B61" s="234"/>
      <c r="C61" s="239"/>
      <c r="D61" s="352" t="s">
        <v>347</v>
      </c>
      <c r="E61" s="352"/>
      <c r="F61" s="352"/>
      <c r="G61" s="352"/>
      <c r="H61" s="352"/>
      <c r="I61" s="352"/>
      <c r="J61" s="352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2" t="s">
        <v>348</v>
      </c>
      <c r="E63" s="352"/>
      <c r="F63" s="352"/>
      <c r="G63" s="352"/>
      <c r="H63" s="352"/>
      <c r="I63" s="352"/>
      <c r="J63" s="352"/>
      <c r="K63" s="235"/>
    </row>
    <row r="64" spans="2:11" ht="15" customHeight="1">
      <c r="B64" s="234"/>
      <c r="C64" s="239"/>
      <c r="D64" s="356" t="s">
        <v>349</v>
      </c>
      <c r="E64" s="356"/>
      <c r="F64" s="356"/>
      <c r="G64" s="356"/>
      <c r="H64" s="356"/>
      <c r="I64" s="356"/>
      <c r="J64" s="356"/>
      <c r="K64" s="235"/>
    </row>
    <row r="65" spans="2:11" ht="15" customHeight="1">
      <c r="B65" s="234"/>
      <c r="C65" s="239"/>
      <c r="D65" s="352" t="s">
        <v>350</v>
      </c>
      <c r="E65" s="352"/>
      <c r="F65" s="352"/>
      <c r="G65" s="352"/>
      <c r="H65" s="352"/>
      <c r="I65" s="352"/>
      <c r="J65" s="352"/>
      <c r="K65" s="235"/>
    </row>
    <row r="66" spans="2:11" ht="15" customHeight="1">
      <c r="B66" s="234"/>
      <c r="C66" s="239"/>
      <c r="D66" s="352" t="s">
        <v>351</v>
      </c>
      <c r="E66" s="352"/>
      <c r="F66" s="352"/>
      <c r="G66" s="352"/>
      <c r="H66" s="352"/>
      <c r="I66" s="352"/>
      <c r="J66" s="352"/>
      <c r="K66" s="235"/>
    </row>
    <row r="67" spans="2:11" ht="15" customHeight="1">
      <c r="B67" s="234"/>
      <c r="C67" s="239"/>
      <c r="D67" s="352" t="s">
        <v>352</v>
      </c>
      <c r="E67" s="352"/>
      <c r="F67" s="352"/>
      <c r="G67" s="352"/>
      <c r="H67" s="352"/>
      <c r="I67" s="352"/>
      <c r="J67" s="352"/>
      <c r="K67" s="235"/>
    </row>
    <row r="68" spans="2:11" ht="15" customHeight="1">
      <c r="B68" s="234"/>
      <c r="C68" s="239"/>
      <c r="D68" s="352" t="s">
        <v>353</v>
      </c>
      <c r="E68" s="352"/>
      <c r="F68" s="352"/>
      <c r="G68" s="352"/>
      <c r="H68" s="352"/>
      <c r="I68" s="352"/>
      <c r="J68" s="352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57" t="s">
        <v>85</v>
      </c>
      <c r="D73" s="357"/>
      <c r="E73" s="357"/>
      <c r="F73" s="357"/>
      <c r="G73" s="357"/>
      <c r="H73" s="357"/>
      <c r="I73" s="357"/>
      <c r="J73" s="357"/>
      <c r="K73" s="252"/>
    </row>
    <row r="74" spans="2:11" ht="17.25" customHeight="1">
      <c r="B74" s="251"/>
      <c r="C74" s="253" t="s">
        <v>354</v>
      </c>
      <c r="D74" s="253"/>
      <c r="E74" s="253"/>
      <c r="F74" s="253" t="s">
        <v>355</v>
      </c>
      <c r="G74" s="254"/>
      <c r="H74" s="253" t="s">
        <v>105</v>
      </c>
      <c r="I74" s="253" t="s">
        <v>55</v>
      </c>
      <c r="J74" s="253" t="s">
        <v>356</v>
      </c>
      <c r="K74" s="252"/>
    </row>
    <row r="75" spans="2:11" ht="17.25" customHeight="1">
      <c r="B75" s="251"/>
      <c r="C75" s="255" t="s">
        <v>357</v>
      </c>
      <c r="D75" s="255"/>
      <c r="E75" s="255"/>
      <c r="F75" s="256" t="s">
        <v>358</v>
      </c>
      <c r="G75" s="257"/>
      <c r="H75" s="255"/>
      <c r="I75" s="255"/>
      <c r="J75" s="255" t="s">
        <v>359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51</v>
      </c>
      <c r="D77" s="258"/>
      <c r="E77" s="258"/>
      <c r="F77" s="260" t="s">
        <v>360</v>
      </c>
      <c r="G77" s="259"/>
      <c r="H77" s="241" t="s">
        <v>361</v>
      </c>
      <c r="I77" s="241" t="s">
        <v>362</v>
      </c>
      <c r="J77" s="241">
        <v>20</v>
      </c>
      <c r="K77" s="252"/>
    </row>
    <row r="78" spans="2:11" ht="15" customHeight="1">
      <c r="B78" s="251"/>
      <c r="C78" s="241" t="s">
        <v>363</v>
      </c>
      <c r="D78" s="241"/>
      <c r="E78" s="241"/>
      <c r="F78" s="260" t="s">
        <v>360</v>
      </c>
      <c r="G78" s="259"/>
      <c r="H78" s="241" t="s">
        <v>364</v>
      </c>
      <c r="I78" s="241" t="s">
        <v>362</v>
      </c>
      <c r="J78" s="241">
        <v>120</v>
      </c>
      <c r="K78" s="252"/>
    </row>
    <row r="79" spans="2:11" ht="15" customHeight="1">
      <c r="B79" s="261"/>
      <c r="C79" s="241" t="s">
        <v>365</v>
      </c>
      <c r="D79" s="241"/>
      <c r="E79" s="241"/>
      <c r="F79" s="260" t="s">
        <v>366</v>
      </c>
      <c r="G79" s="259"/>
      <c r="H79" s="241" t="s">
        <v>367</v>
      </c>
      <c r="I79" s="241" t="s">
        <v>362</v>
      </c>
      <c r="J79" s="241">
        <v>50</v>
      </c>
      <c r="K79" s="252"/>
    </row>
    <row r="80" spans="2:11" ht="15" customHeight="1">
      <c r="B80" s="261"/>
      <c r="C80" s="241" t="s">
        <v>368</v>
      </c>
      <c r="D80" s="241"/>
      <c r="E80" s="241"/>
      <c r="F80" s="260" t="s">
        <v>360</v>
      </c>
      <c r="G80" s="259"/>
      <c r="H80" s="241" t="s">
        <v>369</v>
      </c>
      <c r="I80" s="241" t="s">
        <v>370</v>
      </c>
      <c r="J80" s="241"/>
      <c r="K80" s="252"/>
    </row>
    <row r="81" spans="2:11" ht="15" customHeight="1">
      <c r="B81" s="261"/>
      <c r="C81" s="262" t="s">
        <v>371</v>
      </c>
      <c r="D81" s="262"/>
      <c r="E81" s="262"/>
      <c r="F81" s="263" t="s">
        <v>366</v>
      </c>
      <c r="G81" s="262"/>
      <c r="H81" s="262" t="s">
        <v>372</v>
      </c>
      <c r="I81" s="262" t="s">
        <v>362</v>
      </c>
      <c r="J81" s="262">
        <v>15</v>
      </c>
      <c r="K81" s="252"/>
    </row>
    <row r="82" spans="2:11" ht="15" customHeight="1">
      <c r="B82" s="261"/>
      <c r="C82" s="262" t="s">
        <v>373</v>
      </c>
      <c r="D82" s="262"/>
      <c r="E82" s="262"/>
      <c r="F82" s="263" t="s">
        <v>366</v>
      </c>
      <c r="G82" s="262"/>
      <c r="H82" s="262" t="s">
        <v>374</v>
      </c>
      <c r="I82" s="262" t="s">
        <v>362</v>
      </c>
      <c r="J82" s="262">
        <v>15</v>
      </c>
      <c r="K82" s="252"/>
    </row>
    <row r="83" spans="2:11" ht="15" customHeight="1">
      <c r="B83" s="261"/>
      <c r="C83" s="262" t="s">
        <v>375</v>
      </c>
      <c r="D83" s="262"/>
      <c r="E83" s="262"/>
      <c r="F83" s="263" t="s">
        <v>366</v>
      </c>
      <c r="G83" s="262"/>
      <c r="H83" s="262" t="s">
        <v>376</v>
      </c>
      <c r="I83" s="262" t="s">
        <v>362</v>
      </c>
      <c r="J83" s="262">
        <v>20</v>
      </c>
      <c r="K83" s="252"/>
    </row>
    <row r="84" spans="2:11" ht="15" customHeight="1">
      <c r="B84" s="261"/>
      <c r="C84" s="262" t="s">
        <v>377</v>
      </c>
      <c r="D84" s="262"/>
      <c r="E84" s="262"/>
      <c r="F84" s="263" t="s">
        <v>366</v>
      </c>
      <c r="G84" s="262"/>
      <c r="H84" s="262" t="s">
        <v>378</v>
      </c>
      <c r="I84" s="262" t="s">
        <v>362</v>
      </c>
      <c r="J84" s="262">
        <v>20</v>
      </c>
      <c r="K84" s="252"/>
    </row>
    <row r="85" spans="2:11" ht="15" customHeight="1">
      <c r="B85" s="261"/>
      <c r="C85" s="241" t="s">
        <v>379</v>
      </c>
      <c r="D85" s="241"/>
      <c r="E85" s="241"/>
      <c r="F85" s="260" t="s">
        <v>366</v>
      </c>
      <c r="G85" s="259"/>
      <c r="H85" s="241" t="s">
        <v>380</v>
      </c>
      <c r="I85" s="241" t="s">
        <v>362</v>
      </c>
      <c r="J85" s="241">
        <v>50</v>
      </c>
      <c r="K85" s="252"/>
    </row>
    <row r="86" spans="2:11" ht="15" customHeight="1">
      <c r="B86" s="261"/>
      <c r="C86" s="241" t="s">
        <v>381</v>
      </c>
      <c r="D86" s="241"/>
      <c r="E86" s="241"/>
      <c r="F86" s="260" t="s">
        <v>366</v>
      </c>
      <c r="G86" s="259"/>
      <c r="H86" s="241" t="s">
        <v>382</v>
      </c>
      <c r="I86" s="241" t="s">
        <v>362</v>
      </c>
      <c r="J86" s="241">
        <v>20</v>
      </c>
      <c r="K86" s="252"/>
    </row>
    <row r="87" spans="2:11" ht="15" customHeight="1">
      <c r="B87" s="261"/>
      <c r="C87" s="241" t="s">
        <v>383</v>
      </c>
      <c r="D87" s="241"/>
      <c r="E87" s="241"/>
      <c r="F87" s="260" t="s">
        <v>366</v>
      </c>
      <c r="G87" s="259"/>
      <c r="H87" s="241" t="s">
        <v>384</v>
      </c>
      <c r="I87" s="241" t="s">
        <v>362</v>
      </c>
      <c r="J87" s="241">
        <v>20</v>
      </c>
      <c r="K87" s="252"/>
    </row>
    <row r="88" spans="2:11" ht="15" customHeight="1">
      <c r="B88" s="261"/>
      <c r="C88" s="241" t="s">
        <v>385</v>
      </c>
      <c r="D88" s="241"/>
      <c r="E88" s="241"/>
      <c r="F88" s="260" t="s">
        <v>366</v>
      </c>
      <c r="G88" s="259"/>
      <c r="H88" s="241" t="s">
        <v>386</v>
      </c>
      <c r="I88" s="241" t="s">
        <v>362</v>
      </c>
      <c r="J88" s="241">
        <v>50</v>
      </c>
      <c r="K88" s="252"/>
    </row>
    <row r="89" spans="2:11" ht="15" customHeight="1">
      <c r="B89" s="261"/>
      <c r="C89" s="241" t="s">
        <v>387</v>
      </c>
      <c r="D89" s="241"/>
      <c r="E89" s="241"/>
      <c r="F89" s="260" t="s">
        <v>366</v>
      </c>
      <c r="G89" s="259"/>
      <c r="H89" s="241" t="s">
        <v>387</v>
      </c>
      <c r="I89" s="241" t="s">
        <v>362</v>
      </c>
      <c r="J89" s="241">
        <v>50</v>
      </c>
      <c r="K89" s="252"/>
    </row>
    <row r="90" spans="2:11" ht="15" customHeight="1">
      <c r="B90" s="261"/>
      <c r="C90" s="241" t="s">
        <v>110</v>
      </c>
      <c r="D90" s="241"/>
      <c r="E90" s="241"/>
      <c r="F90" s="260" t="s">
        <v>366</v>
      </c>
      <c r="G90" s="259"/>
      <c r="H90" s="241" t="s">
        <v>388</v>
      </c>
      <c r="I90" s="241" t="s">
        <v>362</v>
      </c>
      <c r="J90" s="241">
        <v>255</v>
      </c>
      <c r="K90" s="252"/>
    </row>
    <row r="91" spans="2:11" ht="15" customHeight="1">
      <c r="B91" s="261"/>
      <c r="C91" s="241" t="s">
        <v>389</v>
      </c>
      <c r="D91" s="241"/>
      <c r="E91" s="241"/>
      <c r="F91" s="260" t="s">
        <v>360</v>
      </c>
      <c r="G91" s="259"/>
      <c r="H91" s="241" t="s">
        <v>390</v>
      </c>
      <c r="I91" s="241" t="s">
        <v>391</v>
      </c>
      <c r="J91" s="241"/>
      <c r="K91" s="252"/>
    </row>
    <row r="92" spans="2:11" ht="15" customHeight="1">
      <c r="B92" s="261"/>
      <c r="C92" s="241" t="s">
        <v>392</v>
      </c>
      <c r="D92" s="241"/>
      <c r="E92" s="241"/>
      <c r="F92" s="260" t="s">
        <v>360</v>
      </c>
      <c r="G92" s="259"/>
      <c r="H92" s="241" t="s">
        <v>393</v>
      </c>
      <c r="I92" s="241" t="s">
        <v>394</v>
      </c>
      <c r="J92" s="241"/>
      <c r="K92" s="252"/>
    </row>
    <row r="93" spans="2:11" ht="15" customHeight="1">
      <c r="B93" s="261"/>
      <c r="C93" s="241" t="s">
        <v>395</v>
      </c>
      <c r="D93" s="241"/>
      <c r="E93" s="241"/>
      <c r="F93" s="260" t="s">
        <v>360</v>
      </c>
      <c r="G93" s="259"/>
      <c r="H93" s="241" t="s">
        <v>395</v>
      </c>
      <c r="I93" s="241" t="s">
        <v>394</v>
      </c>
      <c r="J93" s="241"/>
      <c r="K93" s="252"/>
    </row>
    <row r="94" spans="2:11" ht="15" customHeight="1">
      <c r="B94" s="261"/>
      <c r="C94" s="241" t="s">
        <v>36</v>
      </c>
      <c r="D94" s="241"/>
      <c r="E94" s="241"/>
      <c r="F94" s="260" t="s">
        <v>360</v>
      </c>
      <c r="G94" s="259"/>
      <c r="H94" s="241" t="s">
        <v>396</v>
      </c>
      <c r="I94" s="241" t="s">
        <v>394</v>
      </c>
      <c r="J94" s="241"/>
      <c r="K94" s="252"/>
    </row>
    <row r="95" spans="2:11" ht="15" customHeight="1">
      <c r="B95" s="261"/>
      <c r="C95" s="241" t="s">
        <v>46</v>
      </c>
      <c r="D95" s="241"/>
      <c r="E95" s="241"/>
      <c r="F95" s="260" t="s">
        <v>360</v>
      </c>
      <c r="G95" s="259"/>
      <c r="H95" s="241" t="s">
        <v>397</v>
      </c>
      <c r="I95" s="241" t="s">
        <v>394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57" t="s">
        <v>398</v>
      </c>
      <c r="D100" s="357"/>
      <c r="E100" s="357"/>
      <c r="F100" s="357"/>
      <c r="G100" s="357"/>
      <c r="H100" s="357"/>
      <c r="I100" s="357"/>
      <c r="J100" s="357"/>
      <c r="K100" s="252"/>
    </row>
    <row r="101" spans="2:11" ht="17.25" customHeight="1">
      <c r="B101" s="251"/>
      <c r="C101" s="253" t="s">
        <v>354</v>
      </c>
      <c r="D101" s="253"/>
      <c r="E101" s="253"/>
      <c r="F101" s="253" t="s">
        <v>355</v>
      </c>
      <c r="G101" s="254"/>
      <c r="H101" s="253" t="s">
        <v>105</v>
      </c>
      <c r="I101" s="253" t="s">
        <v>55</v>
      </c>
      <c r="J101" s="253" t="s">
        <v>356</v>
      </c>
      <c r="K101" s="252"/>
    </row>
    <row r="102" spans="2:11" ht="17.25" customHeight="1">
      <c r="B102" s="251"/>
      <c r="C102" s="255" t="s">
        <v>357</v>
      </c>
      <c r="D102" s="255"/>
      <c r="E102" s="255"/>
      <c r="F102" s="256" t="s">
        <v>358</v>
      </c>
      <c r="G102" s="257"/>
      <c r="H102" s="255"/>
      <c r="I102" s="255"/>
      <c r="J102" s="255" t="s">
        <v>359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51</v>
      </c>
      <c r="D104" s="258"/>
      <c r="E104" s="258"/>
      <c r="F104" s="260" t="s">
        <v>360</v>
      </c>
      <c r="G104" s="269"/>
      <c r="H104" s="241" t="s">
        <v>399</v>
      </c>
      <c r="I104" s="241" t="s">
        <v>362</v>
      </c>
      <c r="J104" s="241">
        <v>20</v>
      </c>
      <c r="K104" s="252"/>
    </row>
    <row r="105" spans="2:11" ht="15" customHeight="1">
      <c r="B105" s="251"/>
      <c r="C105" s="241" t="s">
        <v>363</v>
      </c>
      <c r="D105" s="241"/>
      <c r="E105" s="241"/>
      <c r="F105" s="260" t="s">
        <v>360</v>
      </c>
      <c r="G105" s="241"/>
      <c r="H105" s="241" t="s">
        <v>399</v>
      </c>
      <c r="I105" s="241" t="s">
        <v>362</v>
      </c>
      <c r="J105" s="241">
        <v>120</v>
      </c>
      <c r="K105" s="252"/>
    </row>
    <row r="106" spans="2:11" ht="15" customHeight="1">
      <c r="B106" s="261"/>
      <c r="C106" s="241" t="s">
        <v>365</v>
      </c>
      <c r="D106" s="241"/>
      <c r="E106" s="241"/>
      <c r="F106" s="260" t="s">
        <v>366</v>
      </c>
      <c r="G106" s="241"/>
      <c r="H106" s="241" t="s">
        <v>399</v>
      </c>
      <c r="I106" s="241" t="s">
        <v>362</v>
      </c>
      <c r="J106" s="241">
        <v>50</v>
      </c>
      <c r="K106" s="252"/>
    </row>
    <row r="107" spans="2:11" ht="15" customHeight="1">
      <c r="B107" s="261"/>
      <c r="C107" s="241" t="s">
        <v>368</v>
      </c>
      <c r="D107" s="241"/>
      <c r="E107" s="241"/>
      <c r="F107" s="260" t="s">
        <v>360</v>
      </c>
      <c r="G107" s="241"/>
      <c r="H107" s="241" t="s">
        <v>399</v>
      </c>
      <c r="I107" s="241" t="s">
        <v>370</v>
      </c>
      <c r="J107" s="241"/>
      <c r="K107" s="252"/>
    </row>
    <row r="108" spans="2:11" ht="15" customHeight="1">
      <c r="B108" s="261"/>
      <c r="C108" s="241" t="s">
        <v>379</v>
      </c>
      <c r="D108" s="241"/>
      <c r="E108" s="241"/>
      <c r="F108" s="260" t="s">
        <v>366</v>
      </c>
      <c r="G108" s="241"/>
      <c r="H108" s="241" t="s">
        <v>399</v>
      </c>
      <c r="I108" s="241" t="s">
        <v>362</v>
      </c>
      <c r="J108" s="241">
        <v>50</v>
      </c>
      <c r="K108" s="252"/>
    </row>
    <row r="109" spans="2:11" ht="15" customHeight="1">
      <c r="B109" s="261"/>
      <c r="C109" s="241" t="s">
        <v>387</v>
      </c>
      <c r="D109" s="241"/>
      <c r="E109" s="241"/>
      <c r="F109" s="260" t="s">
        <v>366</v>
      </c>
      <c r="G109" s="241"/>
      <c r="H109" s="241" t="s">
        <v>399</v>
      </c>
      <c r="I109" s="241" t="s">
        <v>362</v>
      </c>
      <c r="J109" s="241">
        <v>50</v>
      </c>
      <c r="K109" s="252"/>
    </row>
    <row r="110" spans="2:11" ht="15" customHeight="1">
      <c r="B110" s="261"/>
      <c r="C110" s="241" t="s">
        <v>385</v>
      </c>
      <c r="D110" s="241"/>
      <c r="E110" s="241"/>
      <c r="F110" s="260" t="s">
        <v>366</v>
      </c>
      <c r="G110" s="241"/>
      <c r="H110" s="241" t="s">
        <v>399</v>
      </c>
      <c r="I110" s="241" t="s">
        <v>362</v>
      </c>
      <c r="J110" s="241">
        <v>50</v>
      </c>
      <c r="K110" s="252"/>
    </row>
    <row r="111" spans="2:11" ht="15" customHeight="1">
      <c r="B111" s="261"/>
      <c r="C111" s="241" t="s">
        <v>51</v>
      </c>
      <c r="D111" s="241"/>
      <c r="E111" s="241"/>
      <c r="F111" s="260" t="s">
        <v>360</v>
      </c>
      <c r="G111" s="241"/>
      <c r="H111" s="241" t="s">
        <v>400</v>
      </c>
      <c r="I111" s="241" t="s">
        <v>362</v>
      </c>
      <c r="J111" s="241">
        <v>20</v>
      </c>
      <c r="K111" s="252"/>
    </row>
    <row r="112" spans="2:11" ht="15" customHeight="1">
      <c r="B112" s="261"/>
      <c r="C112" s="241" t="s">
        <v>401</v>
      </c>
      <c r="D112" s="241"/>
      <c r="E112" s="241"/>
      <c r="F112" s="260" t="s">
        <v>360</v>
      </c>
      <c r="G112" s="241"/>
      <c r="H112" s="241" t="s">
        <v>402</v>
      </c>
      <c r="I112" s="241" t="s">
        <v>362</v>
      </c>
      <c r="J112" s="241">
        <v>120</v>
      </c>
      <c r="K112" s="252"/>
    </row>
    <row r="113" spans="2:11" ht="15" customHeight="1">
      <c r="B113" s="261"/>
      <c r="C113" s="241" t="s">
        <v>36</v>
      </c>
      <c r="D113" s="241"/>
      <c r="E113" s="241"/>
      <c r="F113" s="260" t="s">
        <v>360</v>
      </c>
      <c r="G113" s="241"/>
      <c r="H113" s="241" t="s">
        <v>403</v>
      </c>
      <c r="I113" s="241" t="s">
        <v>394</v>
      </c>
      <c r="J113" s="241"/>
      <c r="K113" s="252"/>
    </row>
    <row r="114" spans="2:11" ht="15" customHeight="1">
      <c r="B114" s="261"/>
      <c r="C114" s="241" t="s">
        <v>46</v>
      </c>
      <c r="D114" s="241"/>
      <c r="E114" s="241"/>
      <c r="F114" s="260" t="s">
        <v>360</v>
      </c>
      <c r="G114" s="241"/>
      <c r="H114" s="241" t="s">
        <v>404</v>
      </c>
      <c r="I114" s="241" t="s">
        <v>394</v>
      </c>
      <c r="J114" s="241"/>
      <c r="K114" s="252"/>
    </row>
    <row r="115" spans="2:11" ht="15" customHeight="1">
      <c r="B115" s="261"/>
      <c r="C115" s="241" t="s">
        <v>55</v>
      </c>
      <c r="D115" s="241"/>
      <c r="E115" s="241"/>
      <c r="F115" s="260" t="s">
        <v>360</v>
      </c>
      <c r="G115" s="241"/>
      <c r="H115" s="241" t="s">
        <v>405</v>
      </c>
      <c r="I115" s="241" t="s">
        <v>406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53" t="s">
        <v>407</v>
      </c>
      <c r="D120" s="353"/>
      <c r="E120" s="353"/>
      <c r="F120" s="353"/>
      <c r="G120" s="353"/>
      <c r="H120" s="353"/>
      <c r="I120" s="353"/>
      <c r="J120" s="353"/>
      <c r="K120" s="277"/>
    </row>
    <row r="121" spans="2:11" ht="17.25" customHeight="1">
      <c r="B121" s="278"/>
      <c r="C121" s="253" t="s">
        <v>354</v>
      </c>
      <c r="D121" s="253"/>
      <c r="E121" s="253"/>
      <c r="F121" s="253" t="s">
        <v>355</v>
      </c>
      <c r="G121" s="254"/>
      <c r="H121" s="253" t="s">
        <v>105</v>
      </c>
      <c r="I121" s="253" t="s">
        <v>55</v>
      </c>
      <c r="J121" s="253" t="s">
        <v>356</v>
      </c>
      <c r="K121" s="279"/>
    </row>
    <row r="122" spans="2:11" ht="17.25" customHeight="1">
      <c r="B122" s="278"/>
      <c r="C122" s="255" t="s">
        <v>357</v>
      </c>
      <c r="D122" s="255"/>
      <c r="E122" s="255"/>
      <c r="F122" s="256" t="s">
        <v>358</v>
      </c>
      <c r="G122" s="257"/>
      <c r="H122" s="255"/>
      <c r="I122" s="255"/>
      <c r="J122" s="255" t="s">
        <v>359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363</v>
      </c>
      <c r="D124" s="258"/>
      <c r="E124" s="258"/>
      <c r="F124" s="260" t="s">
        <v>360</v>
      </c>
      <c r="G124" s="241"/>
      <c r="H124" s="241" t="s">
        <v>399</v>
      </c>
      <c r="I124" s="241" t="s">
        <v>362</v>
      </c>
      <c r="J124" s="241">
        <v>120</v>
      </c>
      <c r="K124" s="282"/>
    </row>
    <row r="125" spans="2:11" ht="15" customHeight="1">
      <c r="B125" s="280"/>
      <c r="C125" s="241" t="s">
        <v>408</v>
      </c>
      <c r="D125" s="241"/>
      <c r="E125" s="241"/>
      <c r="F125" s="260" t="s">
        <v>360</v>
      </c>
      <c r="G125" s="241"/>
      <c r="H125" s="241" t="s">
        <v>409</v>
      </c>
      <c r="I125" s="241" t="s">
        <v>362</v>
      </c>
      <c r="J125" s="241" t="s">
        <v>410</v>
      </c>
      <c r="K125" s="282"/>
    </row>
    <row r="126" spans="2:11" ht="15" customHeight="1">
      <c r="B126" s="280"/>
      <c r="C126" s="241" t="s">
        <v>309</v>
      </c>
      <c r="D126" s="241"/>
      <c r="E126" s="241"/>
      <c r="F126" s="260" t="s">
        <v>360</v>
      </c>
      <c r="G126" s="241"/>
      <c r="H126" s="241" t="s">
        <v>411</v>
      </c>
      <c r="I126" s="241" t="s">
        <v>362</v>
      </c>
      <c r="J126" s="241" t="s">
        <v>410</v>
      </c>
      <c r="K126" s="282"/>
    </row>
    <row r="127" spans="2:11" ht="15" customHeight="1">
      <c r="B127" s="280"/>
      <c r="C127" s="241" t="s">
        <v>371</v>
      </c>
      <c r="D127" s="241"/>
      <c r="E127" s="241"/>
      <c r="F127" s="260" t="s">
        <v>366</v>
      </c>
      <c r="G127" s="241"/>
      <c r="H127" s="241" t="s">
        <v>372</v>
      </c>
      <c r="I127" s="241" t="s">
        <v>362</v>
      </c>
      <c r="J127" s="241">
        <v>15</v>
      </c>
      <c r="K127" s="282"/>
    </row>
    <row r="128" spans="2:11" ht="15" customHeight="1">
      <c r="B128" s="280"/>
      <c r="C128" s="262" t="s">
        <v>373</v>
      </c>
      <c r="D128" s="262"/>
      <c r="E128" s="262"/>
      <c r="F128" s="263" t="s">
        <v>366</v>
      </c>
      <c r="G128" s="262"/>
      <c r="H128" s="262" t="s">
        <v>374</v>
      </c>
      <c r="I128" s="262" t="s">
        <v>362</v>
      </c>
      <c r="J128" s="262">
        <v>15</v>
      </c>
      <c r="K128" s="282"/>
    </row>
    <row r="129" spans="2:11" ht="15" customHeight="1">
      <c r="B129" s="280"/>
      <c r="C129" s="262" t="s">
        <v>375</v>
      </c>
      <c r="D129" s="262"/>
      <c r="E129" s="262"/>
      <c r="F129" s="263" t="s">
        <v>366</v>
      </c>
      <c r="G129" s="262"/>
      <c r="H129" s="262" t="s">
        <v>376</v>
      </c>
      <c r="I129" s="262" t="s">
        <v>362</v>
      </c>
      <c r="J129" s="262">
        <v>20</v>
      </c>
      <c r="K129" s="282"/>
    </row>
    <row r="130" spans="2:11" ht="15" customHeight="1">
      <c r="B130" s="280"/>
      <c r="C130" s="262" t="s">
        <v>377</v>
      </c>
      <c r="D130" s="262"/>
      <c r="E130" s="262"/>
      <c r="F130" s="263" t="s">
        <v>366</v>
      </c>
      <c r="G130" s="262"/>
      <c r="H130" s="262" t="s">
        <v>378</v>
      </c>
      <c r="I130" s="262" t="s">
        <v>362</v>
      </c>
      <c r="J130" s="262">
        <v>20</v>
      </c>
      <c r="K130" s="282"/>
    </row>
    <row r="131" spans="2:11" ht="15" customHeight="1">
      <c r="B131" s="280"/>
      <c r="C131" s="241" t="s">
        <v>365</v>
      </c>
      <c r="D131" s="241"/>
      <c r="E131" s="241"/>
      <c r="F131" s="260" t="s">
        <v>366</v>
      </c>
      <c r="G131" s="241"/>
      <c r="H131" s="241" t="s">
        <v>399</v>
      </c>
      <c r="I131" s="241" t="s">
        <v>362</v>
      </c>
      <c r="J131" s="241">
        <v>50</v>
      </c>
      <c r="K131" s="282"/>
    </row>
    <row r="132" spans="2:11" ht="15" customHeight="1">
      <c r="B132" s="280"/>
      <c r="C132" s="241" t="s">
        <v>379</v>
      </c>
      <c r="D132" s="241"/>
      <c r="E132" s="241"/>
      <c r="F132" s="260" t="s">
        <v>366</v>
      </c>
      <c r="G132" s="241"/>
      <c r="H132" s="241" t="s">
        <v>399</v>
      </c>
      <c r="I132" s="241" t="s">
        <v>362</v>
      </c>
      <c r="J132" s="241">
        <v>50</v>
      </c>
      <c r="K132" s="282"/>
    </row>
    <row r="133" spans="2:11" ht="15" customHeight="1">
      <c r="B133" s="280"/>
      <c r="C133" s="241" t="s">
        <v>385</v>
      </c>
      <c r="D133" s="241"/>
      <c r="E133" s="241"/>
      <c r="F133" s="260" t="s">
        <v>366</v>
      </c>
      <c r="G133" s="241"/>
      <c r="H133" s="241" t="s">
        <v>399</v>
      </c>
      <c r="I133" s="241" t="s">
        <v>362</v>
      </c>
      <c r="J133" s="241">
        <v>50</v>
      </c>
      <c r="K133" s="282"/>
    </row>
    <row r="134" spans="2:11" ht="15" customHeight="1">
      <c r="B134" s="280"/>
      <c r="C134" s="241" t="s">
        <v>387</v>
      </c>
      <c r="D134" s="241"/>
      <c r="E134" s="241"/>
      <c r="F134" s="260" t="s">
        <v>366</v>
      </c>
      <c r="G134" s="241"/>
      <c r="H134" s="241" t="s">
        <v>399</v>
      </c>
      <c r="I134" s="241" t="s">
        <v>362</v>
      </c>
      <c r="J134" s="241">
        <v>50</v>
      </c>
      <c r="K134" s="282"/>
    </row>
    <row r="135" spans="2:11" ht="15" customHeight="1">
      <c r="B135" s="280"/>
      <c r="C135" s="241" t="s">
        <v>110</v>
      </c>
      <c r="D135" s="241"/>
      <c r="E135" s="241"/>
      <c r="F135" s="260" t="s">
        <v>366</v>
      </c>
      <c r="G135" s="241"/>
      <c r="H135" s="241" t="s">
        <v>412</v>
      </c>
      <c r="I135" s="241" t="s">
        <v>362</v>
      </c>
      <c r="J135" s="241">
        <v>255</v>
      </c>
      <c r="K135" s="282"/>
    </row>
    <row r="136" spans="2:11" ht="15" customHeight="1">
      <c r="B136" s="280"/>
      <c r="C136" s="241" t="s">
        <v>389</v>
      </c>
      <c r="D136" s="241"/>
      <c r="E136" s="241"/>
      <c r="F136" s="260" t="s">
        <v>360</v>
      </c>
      <c r="G136" s="241"/>
      <c r="H136" s="241" t="s">
        <v>413</v>
      </c>
      <c r="I136" s="241" t="s">
        <v>391</v>
      </c>
      <c r="J136" s="241"/>
      <c r="K136" s="282"/>
    </row>
    <row r="137" spans="2:11" ht="15" customHeight="1">
      <c r="B137" s="280"/>
      <c r="C137" s="241" t="s">
        <v>392</v>
      </c>
      <c r="D137" s="241"/>
      <c r="E137" s="241"/>
      <c r="F137" s="260" t="s">
        <v>360</v>
      </c>
      <c r="G137" s="241"/>
      <c r="H137" s="241" t="s">
        <v>414</v>
      </c>
      <c r="I137" s="241" t="s">
        <v>394</v>
      </c>
      <c r="J137" s="241"/>
      <c r="K137" s="282"/>
    </row>
    <row r="138" spans="2:11" ht="15" customHeight="1">
      <c r="B138" s="280"/>
      <c r="C138" s="241" t="s">
        <v>395</v>
      </c>
      <c r="D138" s="241"/>
      <c r="E138" s="241"/>
      <c r="F138" s="260" t="s">
        <v>360</v>
      </c>
      <c r="G138" s="241"/>
      <c r="H138" s="241" t="s">
        <v>395</v>
      </c>
      <c r="I138" s="241" t="s">
        <v>394</v>
      </c>
      <c r="J138" s="241"/>
      <c r="K138" s="282"/>
    </row>
    <row r="139" spans="2:11" ht="15" customHeight="1">
      <c r="B139" s="280"/>
      <c r="C139" s="241" t="s">
        <v>36</v>
      </c>
      <c r="D139" s="241"/>
      <c r="E139" s="241"/>
      <c r="F139" s="260" t="s">
        <v>360</v>
      </c>
      <c r="G139" s="241"/>
      <c r="H139" s="241" t="s">
        <v>415</v>
      </c>
      <c r="I139" s="241" t="s">
        <v>394</v>
      </c>
      <c r="J139" s="241"/>
      <c r="K139" s="282"/>
    </row>
    <row r="140" spans="2:11" ht="15" customHeight="1">
      <c r="B140" s="280"/>
      <c r="C140" s="241" t="s">
        <v>416</v>
      </c>
      <c r="D140" s="241"/>
      <c r="E140" s="241"/>
      <c r="F140" s="260" t="s">
        <v>360</v>
      </c>
      <c r="G140" s="241"/>
      <c r="H140" s="241" t="s">
        <v>417</v>
      </c>
      <c r="I140" s="241" t="s">
        <v>394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57" t="s">
        <v>418</v>
      </c>
      <c r="D145" s="357"/>
      <c r="E145" s="357"/>
      <c r="F145" s="357"/>
      <c r="G145" s="357"/>
      <c r="H145" s="357"/>
      <c r="I145" s="357"/>
      <c r="J145" s="357"/>
      <c r="K145" s="252"/>
    </row>
    <row r="146" spans="2:11" ht="17.25" customHeight="1">
      <c r="B146" s="251"/>
      <c r="C146" s="253" t="s">
        <v>354</v>
      </c>
      <c r="D146" s="253"/>
      <c r="E146" s="253"/>
      <c r="F146" s="253" t="s">
        <v>355</v>
      </c>
      <c r="G146" s="254"/>
      <c r="H146" s="253" t="s">
        <v>105</v>
      </c>
      <c r="I146" s="253" t="s">
        <v>55</v>
      </c>
      <c r="J146" s="253" t="s">
        <v>356</v>
      </c>
      <c r="K146" s="252"/>
    </row>
    <row r="147" spans="2:11" ht="17.25" customHeight="1">
      <c r="B147" s="251"/>
      <c r="C147" s="255" t="s">
        <v>357</v>
      </c>
      <c r="D147" s="255"/>
      <c r="E147" s="255"/>
      <c r="F147" s="256" t="s">
        <v>358</v>
      </c>
      <c r="G147" s="257"/>
      <c r="H147" s="255"/>
      <c r="I147" s="255"/>
      <c r="J147" s="255" t="s">
        <v>359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363</v>
      </c>
      <c r="D149" s="241"/>
      <c r="E149" s="241"/>
      <c r="F149" s="287" t="s">
        <v>360</v>
      </c>
      <c r="G149" s="241"/>
      <c r="H149" s="286" t="s">
        <v>399</v>
      </c>
      <c r="I149" s="286" t="s">
        <v>362</v>
      </c>
      <c r="J149" s="286">
        <v>120</v>
      </c>
      <c r="K149" s="282"/>
    </row>
    <row r="150" spans="2:11" ht="15" customHeight="1">
      <c r="B150" s="261"/>
      <c r="C150" s="286" t="s">
        <v>408</v>
      </c>
      <c r="D150" s="241"/>
      <c r="E150" s="241"/>
      <c r="F150" s="287" t="s">
        <v>360</v>
      </c>
      <c r="G150" s="241"/>
      <c r="H150" s="286" t="s">
        <v>419</v>
      </c>
      <c r="I150" s="286" t="s">
        <v>362</v>
      </c>
      <c r="J150" s="286" t="s">
        <v>410</v>
      </c>
      <c r="K150" s="282"/>
    </row>
    <row r="151" spans="2:11" ht="15" customHeight="1">
      <c r="B151" s="261"/>
      <c r="C151" s="286" t="s">
        <v>309</v>
      </c>
      <c r="D151" s="241"/>
      <c r="E151" s="241"/>
      <c r="F151" s="287" t="s">
        <v>360</v>
      </c>
      <c r="G151" s="241"/>
      <c r="H151" s="286" t="s">
        <v>420</v>
      </c>
      <c r="I151" s="286" t="s">
        <v>362</v>
      </c>
      <c r="J151" s="286" t="s">
        <v>410</v>
      </c>
      <c r="K151" s="282"/>
    </row>
    <row r="152" spans="2:11" ht="15" customHeight="1">
      <c r="B152" s="261"/>
      <c r="C152" s="286" t="s">
        <v>365</v>
      </c>
      <c r="D152" s="241"/>
      <c r="E152" s="241"/>
      <c r="F152" s="287" t="s">
        <v>366</v>
      </c>
      <c r="G152" s="241"/>
      <c r="H152" s="286" t="s">
        <v>399</v>
      </c>
      <c r="I152" s="286" t="s">
        <v>362</v>
      </c>
      <c r="J152" s="286">
        <v>50</v>
      </c>
      <c r="K152" s="282"/>
    </row>
    <row r="153" spans="2:11" ht="15" customHeight="1">
      <c r="B153" s="261"/>
      <c r="C153" s="286" t="s">
        <v>368</v>
      </c>
      <c r="D153" s="241"/>
      <c r="E153" s="241"/>
      <c r="F153" s="287" t="s">
        <v>360</v>
      </c>
      <c r="G153" s="241"/>
      <c r="H153" s="286" t="s">
        <v>399</v>
      </c>
      <c r="I153" s="286" t="s">
        <v>370</v>
      </c>
      <c r="J153" s="286"/>
      <c r="K153" s="282"/>
    </row>
    <row r="154" spans="2:11" ht="15" customHeight="1">
      <c r="B154" s="261"/>
      <c r="C154" s="286" t="s">
        <v>379</v>
      </c>
      <c r="D154" s="241"/>
      <c r="E154" s="241"/>
      <c r="F154" s="287" t="s">
        <v>366</v>
      </c>
      <c r="G154" s="241"/>
      <c r="H154" s="286" t="s">
        <v>399</v>
      </c>
      <c r="I154" s="286" t="s">
        <v>362</v>
      </c>
      <c r="J154" s="286">
        <v>50</v>
      </c>
      <c r="K154" s="282"/>
    </row>
    <row r="155" spans="2:11" ht="15" customHeight="1">
      <c r="B155" s="261"/>
      <c r="C155" s="286" t="s">
        <v>387</v>
      </c>
      <c r="D155" s="241"/>
      <c r="E155" s="241"/>
      <c r="F155" s="287" t="s">
        <v>366</v>
      </c>
      <c r="G155" s="241"/>
      <c r="H155" s="286" t="s">
        <v>399</v>
      </c>
      <c r="I155" s="286" t="s">
        <v>362</v>
      </c>
      <c r="J155" s="286">
        <v>50</v>
      </c>
      <c r="K155" s="282"/>
    </row>
    <row r="156" spans="2:11" ht="15" customHeight="1">
      <c r="B156" s="261"/>
      <c r="C156" s="286" t="s">
        <v>385</v>
      </c>
      <c r="D156" s="241"/>
      <c r="E156" s="241"/>
      <c r="F156" s="287" t="s">
        <v>366</v>
      </c>
      <c r="G156" s="241"/>
      <c r="H156" s="286" t="s">
        <v>399</v>
      </c>
      <c r="I156" s="286" t="s">
        <v>362</v>
      </c>
      <c r="J156" s="286">
        <v>50</v>
      </c>
      <c r="K156" s="282"/>
    </row>
    <row r="157" spans="2:11" ht="15" customHeight="1">
      <c r="B157" s="261"/>
      <c r="C157" s="286" t="s">
        <v>91</v>
      </c>
      <c r="D157" s="241"/>
      <c r="E157" s="241"/>
      <c r="F157" s="287" t="s">
        <v>360</v>
      </c>
      <c r="G157" s="241"/>
      <c r="H157" s="286" t="s">
        <v>421</v>
      </c>
      <c r="I157" s="286" t="s">
        <v>362</v>
      </c>
      <c r="J157" s="286" t="s">
        <v>422</v>
      </c>
      <c r="K157" s="282"/>
    </row>
    <row r="158" spans="2:11" ht="15" customHeight="1">
      <c r="B158" s="261"/>
      <c r="C158" s="286" t="s">
        <v>423</v>
      </c>
      <c r="D158" s="241"/>
      <c r="E158" s="241"/>
      <c r="F158" s="287" t="s">
        <v>360</v>
      </c>
      <c r="G158" s="241"/>
      <c r="H158" s="286" t="s">
        <v>424</v>
      </c>
      <c r="I158" s="286" t="s">
        <v>394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53" t="s">
        <v>425</v>
      </c>
      <c r="D163" s="353"/>
      <c r="E163" s="353"/>
      <c r="F163" s="353"/>
      <c r="G163" s="353"/>
      <c r="H163" s="353"/>
      <c r="I163" s="353"/>
      <c r="J163" s="353"/>
      <c r="K163" s="233"/>
    </row>
    <row r="164" spans="2:11" ht="17.25" customHeight="1">
      <c r="B164" s="232"/>
      <c r="C164" s="253" t="s">
        <v>354</v>
      </c>
      <c r="D164" s="253"/>
      <c r="E164" s="253"/>
      <c r="F164" s="253" t="s">
        <v>355</v>
      </c>
      <c r="G164" s="290"/>
      <c r="H164" s="291" t="s">
        <v>105</v>
      </c>
      <c r="I164" s="291" t="s">
        <v>55</v>
      </c>
      <c r="J164" s="253" t="s">
        <v>356</v>
      </c>
      <c r="K164" s="233"/>
    </row>
    <row r="165" spans="2:11" ht="17.25" customHeight="1">
      <c r="B165" s="234"/>
      <c r="C165" s="255" t="s">
        <v>357</v>
      </c>
      <c r="D165" s="255"/>
      <c r="E165" s="255"/>
      <c r="F165" s="256" t="s">
        <v>358</v>
      </c>
      <c r="G165" s="292"/>
      <c r="H165" s="293"/>
      <c r="I165" s="293"/>
      <c r="J165" s="255" t="s">
        <v>359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363</v>
      </c>
      <c r="D167" s="241"/>
      <c r="E167" s="241"/>
      <c r="F167" s="260" t="s">
        <v>360</v>
      </c>
      <c r="G167" s="241"/>
      <c r="H167" s="241" t="s">
        <v>399</v>
      </c>
      <c r="I167" s="241" t="s">
        <v>362</v>
      </c>
      <c r="J167" s="241">
        <v>120</v>
      </c>
      <c r="K167" s="282"/>
    </row>
    <row r="168" spans="2:11" ht="15" customHeight="1">
      <c r="B168" s="261"/>
      <c r="C168" s="241" t="s">
        <v>408</v>
      </c>
      <c r="D168" s="241"/>
      <c r="E168" s="241"/>
      <c r="F168" s="260" t="s">
        <v>360</v>
      </c>
      <c r="G168" s="241"/>
      <c r="H168" s="241" t="s">
        <v>409</v>
      </c>
      <c r="I168" s="241" t="s">
        <v>362</v>
      </c>
      <c r="J168" s="241" t="s">
        <v>410</v>
      </c>
      <c r="K168" s="282"/>
    </row>
    <row r="169" spans="2:11" ht="15" customHeight="1">
      <c r="B169" s="261"/>
      <c r="C169" s="241" t="s">
        <v>309</v>
      </c>
      <c r="D169" s="241"/>
      <c r="E169" s="241"/>
      <c r="F169" s="260" t="s">
        <v>360</v>
      </c>
      <c r="G169" s="241"/>
      <c r="H169" s="241" t="s">
        <v>426</v>
      </c>
      <c r="I169" s="241" t="s">
        <v>362</v>
      </c>
      <c r="J169" s="241" t="s">
        <v>410</v>
      </c>
      <c r="K169" s="282"/>
    </row>
    <row r="170" spans="2:11" ht="15" customHeight="1">
      <c r="B170" s="261"/>
      <c r="C170" s="241" t="s">
        <v>365</v>
      </c>
      <c r="D170" s="241"/>
      <c r="E170" s="241"/>
      <c r="F170" s="260" t="s">
        <v>366</v>
      </c>
      <c r="G170" s="241"/>
      <c r="H170" s="241" t="s">
        <v>426</v>
      </c>
      <c r="I170" s="241" t="s">
        <v>362</v>
      </c>
      <c r="J170" s="241">
        <v>50</v>
      </c>
      <c r="K170" s="282"/>
    </row>
    <row r="171" spans="2:11" ht="15" customHeight="1">
      <c r="B171" s="261"/>
      <c r="C171" s="241" t="s">
        <v>368</v>
      </c>
      <c r="D171" s="241"/>
      <c r="E171" s="241"/>
      <c r="F171" s="260" t="s">
        <v>360</v>
      </c>
      <c r="G171" s="241"/>
      <c r="H171" s="241" t="s">
        <v>426</v>
      </c>
      <c r="I171" s="241" t="s">
        <v>370</v>
      </c>
      <c r="J171" s="241"/>
      <c r="K171" s="282"/>
    </row>
    <row r="172" spans="2:11" ht="15" customHeight="1">
      <c r="B172" s="261"/>
      <c r="C172" s="241" t="s">
        <v>379</v>
      </c>
      <c r="D172" s="241"/>
      <c r="E172" s="241"/>
      <c r="F172" s="260" t="s">
        <v>366</v>
      </c>
      <c r="G172" s="241"/>
      <c r="H172" s="241" t="s">
        <v>426</v>
      </c>
      <c r="I172" s="241" t="s">
        <v>362</v>
      </c>
      <c r="J172" s="241">
        <v>50</v>
      </c>
      <c r="K172" s="282"/>
    </row>
    <row r="173" spans="2:11" ht="15" customHeight="1">
      <c r="B173" s="261"/>
      <c r="C173" s="241" t="s">
        <v>387</v>
      </c>
      <c r="D173" s="241"/>
      <c r="E173" s="241"/>
      <c r="F173" s="260" t="s">
        <v>366</v>
      </c>
      <c r="G173" s="241"/>
      <c r="H173" s="241" t="s">
        <v>426</v>
      </c>
      <c r="I173" s="241" t="s">
        <v>362</v>
      </c>
      <c r="J173" s="241">
        <v>50</v>
      </c>
      <c r="K173" s="282"/>
    </row>
    <row r="174" spans="2:11" ht="15" customHeight="1">
      <c r="B174" s="261"/>
      <c r="C174" s="241" t="s">
        <v>385</v>
      </c>
      <c r="D174" s="241"/>
      <c r="E174" s="241"/>
      <c r="F174" s="260" t="s">
        <v>366</v>
      </c>
      <c r="G174" s="241"/>
      <c r="H174" s="241" t="s">
        <v>426</v>
      </c>
      <c r="I174" s="241" t="s">
        <v>362</v>
      </c>
      <c r="J174" s="241">
        <v>50</v>
      </c>
      <c r="K174" s="282"/>
    </row>
    <row r="175" spans="2:11" ht="15" customHeight="1">
      <c r="B175" s="261"/>
      <c r="C175" s="241" t="s">
        <v>104</v>
      </c>
      <c r="D175" s="241"/>
      <c r="E175" s="241"/>
      <c r="F175" s="260" t="s">
        <v>360</v>
      </c>
      <c r="G175" s="241"/>
      <c r="H175" s="241" t="s">
        <v>427</v>
      </c>
      <c r="I175" s="241" t="s">
        <v>428</v>
      </c>
      <c r="J175" s="241"/>
      <c r="K175" s="282"/>
    </row>
    <row r="176" spans="2:11" ht="15" customHeight="1">
      <c r="B176" s="261"/>
      <c r="C176" s="241" t="s">
        <v>55</v>
      </c>
      <c r="D176" s="241"/>
      <c r="E176" s="241"/>
      <c r="F176" s="260" t="s">
        <v>360</v>
      </c>
      <c r="G176" s="241"/>
      <c r="H176" s="241" t="s">
        <v>429</v>
      </c>
      <c r="I176" s="241" t="s">
        <v>430</v>
      </c>
      <c r="J176" s="241">
        <v>1</v>
      </c>
      <c r="K176" s="282"/>
    </row>
    <row r="177" spans="2:11" ht="15" customHeight="1">
      <c r="B177" s="261"/>
      <c r="C177" s="241" t="s">
        <v>51</v>
      </c>
      <c r="D177" s="241"/>
      <c r="E177" s="241"/>
      <c r="F177" s="260" t="s">
        <v>360</v>
      </c>
      <c r="G177" s="241"/>
      <c r="H177" s="241" t="s">
        <v>431</v>
      </c>
      <c r="I177" s="241" t="s">
        <v>362</v>
      </c>
      <c r="J177" s="241">
        <v>20</v>
      </c>
      <c r="K177" s="282"/>
    </row>
    <row r="178" spans="2:11" ht="15" customHeight="1">
      <c r="B178" s="261"/>
      <c r="C178" s="241" t="s">
        <v>105</v>
      </c>
      <c r="D178" s="241"/>
      <c r="E178" s="241"/>
      <c r="F178" s="260" t="s">
        <v>360</v>
      </c>
      <c r="G178" s="241"/>
      <c r="H178" s="241" t="s">
        <v>432</v>
      </c>
      <c r="I178" s="241" t="s">
        <v>362</v>
      </c>
      <c r="J178" s="241">
        <v>255</v>
      </c>
      <c r="K178" s="282"/>
    </row>
    <row r="179" spans="2:11" ht="15" customHeight="1">
      <c r="B179" s="261"/>
      <c r="C179" s="241" t="s">
        <v>106</v>
      </c>
      <c r="D179" s="241"/>
      <c r="E179" s="241"/>
      <c r="F179" s="260" t="s">
        <v>360</v>
      </c>
      <c r="G179" s="241"/>
      <c r="H179" s="241" t="s">
        <v>325</v>
      </c>
      <c r="I179" s="241" t="s">
        <v>362</v>
      </c>
      <c r="J179" s="241">
        <v>10</v>
      </c>
      <c r="K179" s="282"/>
    </row>
    <row r="180" spans="2:11" ht="15" customHeight="1">
      <c r="B180" s="261"/>
      <c r="C180" s="241" t="s">
        <v>107</v>
      </c>
      <c r="D180" s="241"/>
      <c r="E180" s="241"/>
      <c r="F180" s="260" t="s">
        <v>360</v>
      </c>
      <c r="G180" s="241"/>
      <c r="H180" s="241" t="s">
        <v>433</v>
      </c>
      <c r="I180" s="241" t="s">
        <v>394</v>
      </c>
      <c r="J180" s="241"/>
      <c r="K180" s="282"/>
    </row>
    <row r="181" spans="2:11" ht="15" customHeight="1">
      <c r="B181" s="261"/>
      <c r="C181" s="241" t="s">
        <v>434</v>
      </c>
      <c r="D181" s="241"/>
      <c r="E181" s="241"/>
      <c r="F181" s="260" t="s">
        <v>360</v>
      </c>
      <c r="G181" s="241"/>
      <c r="H181" s="241" t="s">
        <v>435</v>
      </c>
      <c r="I181" s="241" t="s">
        <v>394</v>
      </c>
      <c r="J181" s="241"/>
      <c r="K181" s="282"/>
    </row>
    <row r="182" spans="2:11" ht="15" customHeight="1">
      <c r="B182" s="261"/>
      <c r="C182" s="241" t="s">
        <v>423</v>
      </c>
      <c r="D182" s="241"/>
      <c r="E182" s="241"/>
      <c r="F182" s="260" t="s">
        <v>360</v>
      </c>
      <c r="G182" s="241"/>
      <c r="H182" s="241" t="s">
        <v>436</v>
      </c>
      <c r="I182" s="241" t="s">
        <v>394</v>
      </c>
      <c r="J182" s="241"/>
      <c r="K182" s="282"/>
    </row>
    <row r="183" spans="2:11" ht="15" customHeight="1">
      <c r="B183" s="261"/>
      <c r="C183" s="241" t="s">
        <v>109</v>
      </c>
      <c r="D183" s="241"/>
      <c r="E183" s="241"/>
      <c r="F183" s="260" t="s">
        <v>366</v>
      </c>
      <c r="G183" s="241"/>
      <c r="H183" s="241" t="s">
        <v>437</v>
      </c>
      <c r="I183" s="241" t="s">
        <v>362</v>
      </c>
      <c r="J183" s="241">
        <v>50</v>
      </c>
      <c r="K183" s="282"/>
    </row>
    <row r="184" spans="2:11" ht="15" customHeight="1">
      <c r="B184" s="261"/>
      <c r="C184" s="241" t="s">
        <v>438</v>
      </c>
      <c r="D184" s="241"/>
      <c r="E184" s="241"/>
      <c r="F184" s="260" t="s">
        <v>366</v>
      </c>
      <c r="G184" s="241"/>
      <c r="H184" s="241" t="s">
        <v>439</v>
      </c>
      <c r="I184" s="241" t="s">
        <v>440</v>
      </c>
      <c r="J184" s="241"/>
      <c r="K184" s="282"/>
    </row>
    <row r="185" spans="2:11" ht="15" customHeight="1">
      <c r="B185" s="261"/>
      <c r="C185" s="241" t="s">
        <v>441</v>
      </c>
      <c r="D185" s="241"/>
      <c r="E185" s="241"/>
      <c r="F185" s="260" t="s">
        <v>366</v>
      </c>
      <c r="G185" s="241"/>
      <c r="H185" s="241" t="s">
        <v>442</v>
      </c>
      <c r="I185" s="241" t="s">
        <v>440</v>
      </c>
      <c r="J185" s="241"/>
      <c r="K185" s="282"/>
    </row>
    <row r="186" spans="2:11" ht="15" customHeight="1">
      <c r="B186" s="261"/>
      <c r="C186" s="241" t="s">
        <v>443</v>
      </c>
      <c r="D186" s="241"/>
      <c r="E186" s="241"/>
      <c r="F186" s="260" t="s">
        <v>366</v>
      </c>
      <c r="G186" s="241"/>
      <c r="H186" s="241" t="s">
        <v>444</v>
      </c>
      <c r="I186" s="241" t="s">
        <v>440</v>
      </c>
      <c r="J186" s="241"/>
      <c r="K186" s="282"/>
    </row>
    <row r="187" spans="2:11" ht="15" customHeight="1">
      <c r="B187" s="261"/>
      <c r="C187" s="294" t="s">
        <v>445</v>
      </c>
      <c r="D187" s="241"/>
      <c r="E187" s="241"/>
      <c r="F187" s="260" t="s">
        <v>366</v>
      </c>
      <c r="G187" s="241"/>
      <c r="H187" s="241" t="s">
        <v>446</v>
      </c>
      <c r="I187" s="241" t="s">
        <v>447</v>
      </c>
      <c r="J187" s="295" t="s">
        <v>448</v>
      </c>
      <c r="K187" s="282"/>
    </row>
    <row r="188" spans="2:11" ht="15" customHeight="1">
      <c r="B188" s="261"/>
      <c r="C188" s="246" t="s">
        <v>40</v>
      </c>
      <c r="D188" s="241"/>
      <c r="E188" s="241"/>
      <c r="F188" s="260" t="s">
        <v>360</v>
      </c>
      <c r="G188" s="241"/>
      <c r="H188" s="237" t="s">
        <v>449</v>
      </c>
      <c r="I188" s="241" t="s">
        <v>450</v>
      </c>
      <c r="J188" s="241"/>
      <c r="K188" s="282"/>
    </row>
    <row r="189" spans="2:11" ht="15" customHeight="1">
      <c r="B189" s="261"/>
      <c r="C189" s="246" t="s">
        <v>451</v>
      </c>
      <c r="D189" s="241"/>
      <c r="E189" s="241"/>
      <c r="F189" s="260" t="s">
        <v>360</v>
      </c>
      <c r="G189" s="241"/>
      <c r="H189" s="241" t="s">
        <v>452</v>
      </c>
      <c r="I189" s="241" t="s">
        <v>394</v>
      </c>
      <c r="J189" s="241"/>
      <c r="K189" s="282"/>
    </row>
    <row r="190" spans="2:11" ht="15" customHeight="1">
      <c r="B190" s="261"/>
      <c r="C190" s="246" t="s">
        <v>453</v>
      </c>
      <c r="D190" s="241"/>
      <c r="E190" s="241"/>
      <c r="F190" s="260" t="s">
        <v>360</v>
      </c>
      <c r="G190" s="241"/>
      <c r="H190" s="241" t="s">
        <v>454</v>
      </c>
      <c r="I190" s="241" t="s">
        <v>394</v>
      </c>
      <c r="J190" s="241"/>
      <c r="K190" s="282"/>
    </row>
    <row r="191" spans="2:11" ht="15" customHeight="1">
      <c r="B191" s="261"/>
      <c r="C191" s="246" t="s">
        <v>455</v>
      </c>
      <c r="D191" s="241"/>
      <c r="E191" s="241"/>
      <c r="F191" s="260" t="s">
        <v>366</v>
      </c>
      <c r="G191" s="241"/>
      <c r="H191" s="241" t="s">
        <v>456</v>
      </c>
      <c r="I191" s="241" t="s">
        <v>394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>
      <c r="B197" s="232"/>
      <c r="C197" s="353" t="s">
        <v>457</v>
      </c>
      <c r="D197" s="353"/>
      <c r="E197" s="353"/>
      <c r="F197" s="353"/>
      <c r="G197" s="353"/>
      <c r="H197" s="353"/>
      <c r="I197" s="353"/>
      <c r="J197" s="353"/>
      <c r="K197" s="233"/>
    </row>
    <row r="198" spans="2:11" ht="25.5" customHeight="1">
      <c r="B198" s="232"/>
      <c r="C198" s="297" t="s">
        <v>458</v>
      </c>
      <c r="D198" s="297"/>
      <c r="E198" s="297"/>
      <c r="F198" s="297" t="s">
        <v>459</v>
      </c>
      <c r="G198" s="298"/>
      <c r="H198" s="358" t="s">
        <v>460</v>
      </c>
      <c r="I198" s="358"/>
      <c r="J198" s="358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450</v>
      </c>
      <c r="D200" s="241"/>
      <c r="E200" s="241"/>
      <c r="F200" s="260" t="s">
        <v>41</v>
      </c>
      <c r="G200" s="241"/>
      <c r="H200" s="355" t="s">
        <v>461</v>
      </c>
      <c r="I200" s="355"/>
      <c r="J200" s="355"/>
      <c r="K200" s="282"/>
    </row>
    <row r="201" spans="2:11" ht="15" customHeight="1">
      <c r="B201" s="261"/>
      <c r="C201" s="267"/>
      <c r="D201" s="241"/>
      <c r="E201" s="241"/>
      <c r="F201" s="260" t="s">
        <v>42</v>
      </c>
      <c r="G201" s="241"/>
      <c r="H201" s="355" t="s">
        <v>462</v>
      </c>
      <c r="I201" s="355"/>
      <c r="J201" s="355"/>
      <c r="K201" s="282"/>
    </row>
    <row r="202" spans="2:11" ht="15" customHeight="1">
      <c r="B202" s="261"/>
      <c r="C202" s="267"/>
      <c r="D202" s="241"/>
      <c r="E202" s="241"/>
      <c r="F202" s="260" t="s">
        <v>45</v>
      </c>
      <c r="G202" s="241"/>
      <c r="H202" s="355" t="s">
        <v>463</v>
      </c>
      <c r="I202" s="355"/>
      <c r="J202" s="355"/>
      <c r="K202" s="282"/>
    </row>
    <row r="203" spans="2:11" ht="15" customHeight="1">
      <c r="B203" s="261"/>
      <c r="C203" s="241"/>
      <c r="D203" s="241"/>
      <c r="E203" s="241"/>
      <c r="F203" s="260" t="s">
        <v>43</v>
      </c>
      <c r="G203" s="241"/>
      <c r="H203" s="355" t="s">
        <v>464</v>
      </c>
      <c r="I203" s="355"/>
      <c r="J203" s="355"/>
      <c r="K203" s="282"/>
    </row>
    <row r="204" spans="2:11" ht="15" customHeight="1">
      <c r="B204" s="261"/>
      <c r="C204" s="241"/>
      <c r="D204" s="241"/>
      <c r="E204" s="241"/>
      <c r="F204" s="260" t="s">
        <v>44</v>
      </c>
      <c r="G204" s="241"/>
      <c r="H204" s="355" t="s">
        <v>465</v>
      </c>
      <c r="I204" s="355"/>
      <c r="J204" s="355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406</v>
      </c>
      <c r="D206" s="241"/>
      <c r="E206" s="241"/>
      <c r="F206" s="260" t="s">
        <v>77</v>
      </c>
      <c r="G206" s="241"/>
      <c r="H206" s="355" t="s">
        <v>466</v>
      </c>
      <c r="I206" s="355"/>
      <c r="J206" s="355"/>
      <c r="K206" s="282"/>
    </row>
    <row r="207" spans="2:11" ht="15" customHeight="1">
      <c r="B207" s="261"/>
      <c r="C207" s="267"/>
      <c r="D207" s="241"/>
      <c r="E207" s="241"/>
      <c r="F207" s="260" t="s">
        <v>303</v>
      </c>
      <c r="G207" s="241"/>
      <c r="H207" s="355" t="s">
        <v>304</v>
      </c>
      <c r="I207" s="355"/>
      <c r="J207" s="355"/>
      <c r="K207" s="282"/>
    </row>
    <row r="208" spans="2:11" ht="15" customHeight="1">
      <c r="B208" s="261"/>
      <c r="C208" s="241"/>
      <c r="D208" s="241"/>
      <c r="E208" s="241"/>
      <c r="F208" s="260" t="s">
        <v>301</v>
      </c>
      <c r="G208" s="241"/>
      <c r="H208" s="355" t="s">
        <v>467</v>
      </c>
      <c r="I208" s="355"/>
      <c r="J208" s="355"/>
      <c r="K208" s="282"/>
    </row>
    <row r="209" spans="2:11" ht="15" customHeight="1">
      <c r="B209" s="299"/>
      <c r="C209" s="267"/>
      <c r="D209" s="267"/>
      <c r="E209" s="267"/>
      <c r="F209" s="260" t="s">
        <v>305</v>
      </c>
      <c r="G209" s="246"/>
      <c r="H209" s="359" t="s">
        <v>306</v>
      </c>
      <c r="I209" s="359"/>
      <c r="J209" s="359"/>
      <c r="K209" s="300"/>
    </row>
    <row r="210" spans="2:11" ht="15" customHeight="1">
      <c r="B210" s="299"/>
      <c r="C210" s="267"/>
      <c r="D210" s="267"/>
      <c r="E210" s="267"/>
      <c r="F210" s="260" t="s">
        <v>307</v>
      </c>
      <c r="G210" s="246"/>
      <c r="H210" s="359" t="s">
        <v>468</v>
      </c>
      <c r="I210" s="359"/>
      <c r="J210" s="359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430</v>
      </c>
      <c r="D212" s="267"/>
      <c r="E212" s="267"/>
      <c r="F212" s="260">
        <v>1</v>
      </c>
      <c r="G212" s="246"/>
      <c r="H212" s="359" t="s">
        <v>469</v>
      </c>
      <c r="I212" s="359"/>
      <c r="J212" s="359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59" t="s">
        <v>470</v>
      </c>
      <c r="I213" s="359"/>
      <c r="J213" s="359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59" t="s">
        <v>471</v>
      </c>
      <c r="I214" s="359"/>
      <c r="J214" s="359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59" t="s">
        <v>472</v>
      </c>
      <c r="I215" s="359"/>
      <c r="J215" s="359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91 - Elektroinstalace</vt:lpstr>
      <vt:lpstr>Pokyny pro vyplnění</vt:lpstr>
      <vt:lpstr>'91 - Elektroinstalace'!Názvy_tisku</vt:lpstr>
      <vt:lpstr>'Rekapitulace stavby'!Názvy_tisku</vt:lpstr>
      <vt:lpstr>'91 -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mentour\gogo</dc:creator>
  <cp:lastModifiedBy>jiri pitra</cp:lastModifiedBy>
  <dcterms:created xsi:type="dcterms:W3CDTF">2017-08-25T10:12:39Z</dcterms:created>
  <dcterms:modified xsi:type="dcterms:W3CDTF">2017-08-25T13:07:12Z</dcterms:modified>
</cp:coreProperties>
</file>